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48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88" i="1" l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BC85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BC87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BD86" i="1"/>
  <c r="BC86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X102" i="1"/>
  <c r="BA102" i="1"/>
  <c r="AX101" i="1"/>
  <c r="BA101" i="1"/>
  <c r="AX100" i="1"/>
  <c r="BA100" i="1"/>
  <c r="AX99" i="1"/>
  <c r="BA99" i="1"/>
  <c r="AX98" i="1"/>
  <c r="BA98" i="1"/>
  <c r="AX97" i="1"/>
  <c r="BA97" i="1"/>
  <c r="BA96" i="1"/>
  <c r="AX96" i="1"/>
  <c r="AX95" i="1"/>
  <c r="BA95" i="1"/>
  <c r="AX94" i="1"/>
  <c r="BA94" i="1"/>
  <c r="AX93" i="1"/>
  <c r="BA93" i="1"/>
  <c r="AX92" i="1"/>
  <c r="BA92" i="1"/>
  <c r="AX91" i="1"/>
  <c r="BA91" i="1"/>
  <c r="AX90" i="1"/>
  <c r="BA90" i="1"/>
  <c r="AX89" i="1"/>
  <c r="BA89" i="1"/>
  <c r="AX88" i="1"/>
  <c r="BA88" i="1"/>
  <c r="AX87" i="1"/>
  <c r="BA87" i="1"/>
  <c r="AX86" i="1"/>
  <c r="BA86" i="1"/>
  <c r="AX85" i="1"/>
  <c r="BA85" i="1"/>
  <c r="AX84" i="1"/>
  <c r="BA84" i="1"/>
  <c r="AX83" i="1"/>
  <c r="BA83" i="1"/>
  <c r="AX82" i="1"/>
  <c r="BA82" i="1"/>
  <c r="AX81" i="1"/>
  <c r="BA81" i="1"/>
  <c r="AX80" i="1"/>
  <c r="BA80" i="1"/>
  <c r="AX79" i="1"/>
  <c r="BA79" i="1"/>
  <c r="AX78" i="1"/>
  <c r="BA78" i="1"/>
  <c r="AX77" i="1"/>
  <c r="BA77" i="1"/>
  <c r="AX76" i="1"/>
  <c r="BA76" i="1"/>
  <c r="AX75" i="1"/>
  <c r="BA75" i="1"/>
  <c r="AX74" i="1"/>
  <c r="BA74" i="1"/>
  <c r="AX73" i="1"/>
  <c r="BA73" i="1"/>
  <c r="AX72" i="1"/>
  <c r="BA72" i="1"/>
  <c r="AX71" i="1"/>
  <c r="BA71" i="1"/>
  <c r="AX70" i="1"/>
  <c r="BA70" i="1"/>
  <c r="AX69" i="1"/>
  <c r="BA69" i="1"/>
  <c r="AX68" i="1"/>
  <c r="BA68" i="1"/>
  <c r="AX67" i="1"/>
  <c r="BA67" i="1"/>
  <c r="AX66" i="1"/>
  <c r="BA66" i="1"/>
  <c r="AX65" i="1"/>
  <c r="BA65" i="1"/>
  <c r="AX64" i="1"/>
  <c r="BA64" i="1"/>
  <c r="AX63" i="1"/>
  <c r="BA63" i="1"/>
  <c r="AX62" i="1"/>
  <c r="BA62" i="1"/>
  <c r="AX61" i="1"/>
  <c r="BA61" i="1"/>
  <c r="AX60" i="1"/>
  <c r="BA60" i="1"/>
  <c r="AX59" i="1"/>
  <c r="BA59" i="1"/>
  <c r="AX58" i="1"/>
  <c r="BA58" i="1"/>
  <c r="AX57" i="1"/>
  <c r="BA57" i="1"/>
  <c r="AX56" i="1"/>
  <c r="BA56" i="1"/>
  <c r="AX55" i="1"/>
  <c r="BA55" i="1"/>
  <c r="AX54" i="1"/>
  <c r="BA54" i="1"/>
  <c r="AX53" i="1"/>
  <c r="BA53" i="1"/>
  <c r="AX52" i="1"/>
  <c r="BA52" i="1"/>
  <c r="AX50" i="1"/>
  <c r="BA50" i="1"/>
  <c r="AX51" i="1"/>
  <c r="BA51" i="1"/>
  <c r="BA49" i="1"/>
  <c r="AX49" i="1"/>
  <c r="AX48" i="1"/>
  <c r="BA48" i="1"/>
  <c r="AX47" i="1"/>
  <c r="BA47" i="1"/>
  <c r="AX46" i="1"/>
  <c r="BA46" i="1"/>
  <c r="AX45" i="1"/>
  <c r="BA45" i="1"/>
  <c r="AX44" i="1"/>
  <c r="BA44" i="1"/>
  <c r="AX43" i="1"/>
  <c r="BA43" i="1"/>
  <c r="AX42" i="1"/>
  <c r="BA42" i="1"/>
  <c r="AX41" i="1"/>
  <c r="BA41" i="1"/>
  <c r="AX40" i="1"/>
  <c r="BA40" i="1"/>
  <c r="BA39" i="1"/>
  <c r="AX39" i="1"/>
  <c r="AX38" i="1"/>
  <c r="BA38" i="1"/>
  <c r="AX37" i="1"/>
  <c r="BA37" i="1"/>
  <c r="AX36" i="1"/>
  <c r="BA36" i="1"/>
  <c r="AX35" i="1"/>
  <c r="BA35" i="1"/>
  <c r="AX34" i="1"/>
  <c r="BA34" i="1"/>
  <c r="AX33" i="1"/>
  <c r="BA33" i="1"/>
  <c r="AX32" i="1"/>
  <c r="BA32" i="1"/>
  <c r="AX31" i="1"/>
  <c r="BA31" i="1"/>
  <c r="AX30" i="1"/>
  <c r="BA30" i="1"/>
  <c r="AX29" i="1"/>
  <c r="BA29" i="1"/>
  <c r="AX28" i="1"/>
  <c r="BA28" i="1"/>
  <c r="AX27" i="1"/>
  <c r="BA27" i="1"/>
  <c r="AX26" i="1"/>
  <c r="BA26" i="1"/>
  <c r="AX25" i="1"/>
  <c r="BA25" i="1"/>
  <c r="AX24" i="1"/>
  <c r="BA24" i="1"/>
  <c r="AX23" i="1"/>
  <c r="BA23" i="1"/>
  <c r="AX22" i="1"/>
  <c r="BA22" i="1"/>
  <c r="AX21" i="1"/>
  <c r="BA21" i="1"/>
  <c r="AX20" i="1"/>
  <c r="BA20" i="1"/>
  <c r="AX19" i="1"/>
  <c r="BA19" i="1"/>
  <c r="AX18" i="1"/>
  <c r="BA18" i="1"/>
  <c r="AX17" i="1"/>
  <c r="BA17" i="1"/>
  <c r="AX16" i="1"/>
  <c r="BA16" i="1"/>
  <c r="AX15" i="1"/>
  <c r="BA15" i="1"/>
  <c r="AX14" i="1"/>
  <c r="BA14" i="1"/>
  <c r="AX13" i="1"/>
  <c r="BA13" i="1"/>
  <c r="AX12" i="1"/>
  <c r="BA12" i="1"/>
  <c r="AX11" i="1"/>
  <c r="BA11" i="1"/>
  <c r="AX10" i="1"/>
  <c r="BA10" i="1"/>
  <c r="AX9" i="1"/>
  <c r="BA9" i="1"/>
  <c r="AX8" i="1"/>
  <c r="BA8" i="1"/>
  <c r="AX7" i="1"/>
  <c r="BA7" i="1"/>
  <c r="AX6" i="1"/>
  <c r="BA6" i="1"/>
  <c r="AX5" i="1"/>
  <c r="BA5" i="1"/>
  <c r="AX4" i="1"/>
  <c r="BA4" i="1"/>
  <c r="AX3" i="1"/>
  <c r="BA3" i="1"/>
  <c r="AX2" i="1"/>
  <c r="BA2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6" i="1"/>
  <c r="AW5" i="1"/>
  <c r="AW4" i="1"/>
  <c r="AW3" i="1"/>
  <c r="AW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V37" i="1"/>
  <c r="AV38" i="1"/>
  <c r="AV36" i="1"/>
  <c r="AV35" i="1"/>
  <c r="AV34" i="1"/>
  <c r="AV33" i="1"/>
  <c r="AV32" i="1"/>
  <c r="AV31" i="1"/>
  <c r="AV30" i="1"/>
  <c r="AV29" i="1"/>
  <c r="AV28" i="1"/>
  <c r="AV27" i="1"/>
  <c r="AV26" i="1"/>
  <c r="AV24" i="1"/>
  <c r="AV25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9" i="1"/>
  <c r="AV40" i="1"/>
  <c r="AV41" i="1"/>
  <c r="AV42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V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V2" i="1"/>
  <c r="AU2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</calcChain>
</file>

<file path=xl/sharedStrings.xml><?xml version="1.0" encoding="utf-8"?>
<sst xmlns="http://schemas.openxmlformats.org/spreadsheetml/2006/main" count="91" uniqueCount="23">
  <si>
    <t>Template</t>
  </si>
  <si>
    <t>Probe</t>
  </si>
  <si>
    <t>CONTROLLED</t>
  </si>
  <si>
    <t>XXXX</t>
  </si>
  <si>
    <t>UNCONTROLLED - MODIFIED</t>
  </si>
  <si>
    <t>Score</t>
  </si>
  <si>
    <t>CM</t>
  </si>
  <si>
    <t>UM</t>
  </si>
  <si>
    <t>Controlled</t>
  </si>
  <si>
    <t>`</t>
  </si>
  <si>
    <t xml:space="preserve">   </t>
  </si>
  <si>
    <t>Uncontrolled</t>
  </si>
  <si>
    <t>VI-Uncontrolled</t>
  </si>
  <si>
    <t>UMD</t>
  </si>
  <si>
    <t>Untitled</t>
  </si>
  <si>
    <t>CMD</t>
  </si>
  <si>
    <t>VI-Controlled</t>
  </si>
  <si>
    <t>untitled</t>
  </si>
  <si>
    <t>CORR</t>
  </si>
  <si>
    <t>New Process w/ Correlation matching</t>
  </si>
  <si>
    <t>UPDATED</t>
  </si>
  <si>
    <t>Updated Process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</si>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</sst>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3" fillId="0" borderId="6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14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3" fillId="0" borderId="8" xfId="0" applyFont="1" applyBorder="1"/>
    <xf numFmtId="0" fontId="3" fillId="0" borderId="0" xfId="0" applyFont="1" applyAlignment="1">
      <alignment horizontal="center" vertical="center"/>
    </xf>
    <xf numFmtId="0" fontId="3" fillId="0" borderId="16" xfId="0" applyFont="1" applyBorder="1"/>
    <xf numFmtId="0" fontId="3" fillId="0" borderId="11" xfId="0" applyFont="1" applyBorder="1"/>
    <xf numFmtId="0" fontId="0" fillId="0" borderId="0" xfId="0" applyFill="1" applyBorder="1"/>
    <xf numFmtId="0" fontId="0" fillId="2" borderId="17" xfId="0" applyFont="1" applyFill="1" applyBorder="1"/>
    <xf numFmtId="0" fontId="0" fillId="3" borderId="17" xfId="0" applyFont="1" applyFill="1" applyBorder="1"/>
    <xf numFmtId="0" fontId="0" fillId="2" borderId="17" xfId="0" applyNumberFormat="1" applyFont="1" applyFill="1" applyBorder="1"/>
    <xf numFmtId="0" fontId="0" fillId="3" borderId="17" xfId="0" applyNumberFormat="1" applyFont="1" applyFill="1" applyBorder="1"/>
    <xf numFmtId="0" fontId="0" fillId="3" borderId="18" xfId="0" applyNumberFormat="1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Controlled</c:v>
                </c:pt>
              </c:strCache>
            </c:strRef>
          </c:tx>
          <c:invertIfNegative val="0"/>
          <c:val>
            <c:numRef>
              <c:f>Sheet1!$AU$2:$AU$102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0.0</c:v>
                </c:pt>
                <c:pt idx="70">
                  <c:v>6.0</c:v>
                </c:pt>
                <c:pt idx="71">
                  <c:v>8.0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7.0</c:v>
                </c:pt>
                <c:pt idx="76">
                  <c:v>3.0</c:v>
                </c:pt>
                <c:pt idx="77">
                  <c:v>7.0</c:v>
                </c:pt>
                <c:pt idx="78">
                  <c:v>8.0</c:v>
                </c:pt>
                <c:pt idx="79">
                  <c:v>11.0</c:v>
                </c:pt>
                <c:pt idx="80">
                  <c:v>16.0</c:v>
                </c:pt>
                <c:pt idx="81">
                  <c:v>18.0</c:v>
                </c:pt>
                <c:pt idx="82">
                  <c:v>8.0</c:v>
                </c:pt>
                <c:pt idx="83">
                  <c:v>13.0</c:v>
                </c:pt>
                <c:pt idx="84">
                  <c:v>17.0</c:v>
                </c:pt>
                <c:pt idx="85">
                  <c:v>20.0</c:v>
                </c:pt>
                <c:pt idx="86">
                  <c:v>18.0</c:v>
                </c:pt>
                <c:pt idx="87">
                  <c:v>19.0</c:v>
                </c:pt>
                <c:pt idx="88">
                  <c:v>21.0</c:v>
                </c:pt>
                <c:pt idx="89">
                  <c:v>26.0</c:v>
                </c:pt>
                <c:pt idx="90">
                  <c:v>18.0</c:v>
                </c:pt>
                <c:pt idx="91">
                  <c:v>24.0</c:v>
                </c:pt>
                <c:pt idx="92">
                  <c:v>20.0</c:v>
                </c:pt>
                <c:pt idx="93">
                  <c:v>24.0</c:v>
                </c:pt>
                <c:pt idx="94">
                  <c:v>28.0</c:v>
                </c:pt>
                <c:pt idx="95">
                  <c:v>21.0</c:v>
                </c:pt>
                <c:pt idx="96">
                  <c:v>26.0</c:v>
                </c:pt>
                <c:pt idx="97">
                  <c:v>23.0</c:v>
                </c:pt>
                <c:pt idx="98">
                  <c:v>18.0</c:v>
                </c:pt>
                <c:pt idx="99">
                  <c:v>13.0</c:v>
                </c:pt>
                <c:pt idx="10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67076904"/>
        <c:axId val="2067079896"/>
        <c:axId val="0"/>
      </c:bar3DChart>
      <c:catAx>
        <c:axId val="206707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079896"/>
        <c:crosses val="autoZero"/>
        <c:auto val="1"/>
        <c:lblAlgn val="ctr"/>
        <c:lblOffset val="100"/>
        <c:noMultiLvlLbl val="0"/>
      </c:catAx>
      <c:valAx>
        <c:axId val="206707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07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Uncontrolled Modified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Sheet1!$AV$1</c:f>
              <c:strCache>
                <c:ptCount val="1"/>
                <c:pt idx="0">
                  <c:v>Uncontrolled</c:v>
                </c:pt>
              </c:strCache>
            </c:strRef>
          </c:tx>
          <c:invertIfNegative val="0"/>
          <c:val>
            <c:numRef>
              <c:f>Sheet1!$AV$2:$AV$102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8.0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8.0</c:v>
                </c:pt>
                <c:pt idx="31">
                  <c:v>8.0</c:v>
                </c:pt>
                <c:pt idx="32">
                  <c:v>7.0</c:v>
                </c:pt>
                <c:pt idx="33">
                  <c:v>13.0</c:v>
                </c:pt>
                <c:pt idx="34">
                  <c:v>10.0</c:v>
                </c:pt>
                <c:pt idx="35">
                  <c:v>13.0</c:v>
                </c:pt>
                <c:pt idx="36">
                  <c:v>8.0</c:v>
                </c:pt>
                <c:pt idx="37">
                  <c:v>6.0</c:v>
                </c:pt>
                <c:pt idx="38">
                  <c:v>5.0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9.0</c:v>
                </c:pt>
                <c:pt idx="43">
                  <c:v>7.0</c:v>
                </c:pt>
                <c:pt idx="44">
                  <c:v>12.0</c:v>
                </c:pt>
                <c:pt idx="45">
                  <c:v>11.0</c:v>
                </c:pt>
                <c:pt idx="46">
                  <c:v>8.0</c:v>
                </c:pt>
                <c:pt idx="47">
                  <c:v>12.0</c:v>
                </c:pt>
                <c:pt idx="48">
                  <c:v>11.0</c:v>
                </c:pt>
                <c:pt idx="49">
                  <c:v>16.0</c:v>
                </c:pt>
                <c:pt idx="50">
                  <c:v>19.0</c:v>
                </c:pt>
                <c:pt idx="51">
                  <c:v>17.0</c:v>
                </c:pt>
                <c:pt idx="52">
                  <c:v>9.0</c:v>
                </c:pt>
                <c:pt idx="53">
                  <c:v>5.0</c:v>
                </c:pt>
                <c:pt idx="54">
                  <c:v>11.0</c:v>
                </c:pt>
                <c:pt idx="55">
                  <c:v>14.0</c:v>
                </c:pt>
                <c:pt idx="56">
                  <c:v>7.0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8.0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3.0</c:v>
                </c:pt>
                <c:pt idx="69">
                  <c:v>5.0</c:v>
                </c:pt>
                <c:pt idx="70">
                  <c:v>6.0</c:v>
                </c:pt>
                <c:pt idx="71">
                  <c:v>2.0</c:v>
                </c:pt>
                <c:pt idx="72">
                  <c:v>4.0</c:v>
                </c:pt>
                <c:pt idx="73">
                  <c:v>6.0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4.0</c:v>
                </c:pt>
                <c:pt idx="79">
                  <c:v>6.0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65412408"/>
        <c:axId val="2065415352"/>
        <c:axId val="0"/>
      </c:bar3DChart>
      <c:catAx>
        <c:axId val="2065412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5415352"/>
        <c:crosses val="autoZero"/>
        <c:auto val="1"/>
        <c:lblAlgn val="ctr"/>
        <c:lblOffset val="100"/>
        <c:noMultiLvlLbl val="0"/>
      </c:catAx>
      <c:valAx>
        <c:axId val="2065415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541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43163081963748"/>
          <c:y val="0.117677419354839"/>
          <c:w val="0.806078977963325"/>
          <c:h val="0.8169119634239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Sheet1!$AY$1</c:f>
              <c:strCache>
                <c:ptCount val="1"/>
                <c:pt idx="0">
                  <c:v>New Process w/ Correlation matching</c:v>
                </c:pt>
              </c:strCache>
            </c:strRef>
          </c:tx>
          <c:invertIfNegative val="0"/>
          <c:val>
            <c:numRef>
              <c:f>Sheet1!$AY$2:$AY$102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9.0</c:v>
                </c:pt>
                <c:pt idx="49">
                  <c:v>3.0</c:v>
                </c:pt>
                <c:pt idx="50">
                  <c:v>4.0</c:v>
                </c:pt>
                <c:pt idx="51">
                  <c:v>7.0</c:v>
                </c:pt>
                <c:pt idx="52">
                  <c:v>4.0</c:v>
                </c:pt>
                <c:pt idx="53">
                  <c:v>1.0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10.0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12.0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7.0</c:v>
                </c:pt>
                <c:pt idx="70">
                  <c:v>9.0</c:v>
                </c:pt>
                <c:pt idx="71">
                  <c:v>5.0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11.0</c:v>
                </c:pt>
                <c:pt idx="83">
                  <c:v>10.0</c:v>
                </c:pt>
                <c:pt idx="84">
                  <c:v>13.0</c:v>
                </c:pt>
                <c:pt idx="85">
                  <c:v>10.0</c:v>
                </c:pt>
                <c:pt idx="86">
                  <c:v>11.0</c:v>
                </c:pt>
                <c:pt idx="87">
                  <c:v>10.0</c:v>
                </c:pt>
                <c:pt idx="88">
                  <c:v>12.0</c:v>
                </c:pt>
                <c:pt idx="89">
                  <c:v>10.0</c:v>
                </c:pt>
                <c:pt idx="90">
                  <c:v>10.0</c:v>
                </c:pt>
                <c:pt idx="91">
                  <c:v>14.0</c:v>
                </c:pt>
                <c:pt idx="92">
                  <c:v>19.0</c:v>
                </c:pt>
                <c:pt idx="93">
                  <c:v>19.0</c:v>
                </c:pt>
                <c:pt idx="94">
                  <c:v>16.0</c:v>
                </c:pt>
                <c:pt idx="95">
                  <c:v>17.0</c:v>
                </c:pt>
                <c:pt idx="96">
                  <c:v>14.0</c:v>
                </c:pt>
                <c:pt idx="97">
                  <c:v>15.0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299752"/>
        <c:axId val="2066302696"/>
      </c:barChart>
      <c:catAx>
        <c:axId val="206629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02696"/>
        <c:crosses val="autoZero"/>
        <c:auto val="1"/>
        <c:lblAlgn val="ctr"/>
        <c:lblOffset val="100"/>
        <c:noMultiLvlLbl val="0"/>
      </c:catAx>
      <c:valAx>
        <c:axId val="206630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99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098293082492"/>
          <c:y val="0.516150977901956"/>
          <c:w val="0.121478888125561"/>
          <c:h val="0.05182687325374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Sheet1!$AZ$1</c:f>
              <c:strCache>
                <c:ptCount val="1"/>
                <c:pt idx="0">
                  <c:v>Updated Process</c:v>
                </c:pt>
              </c:strCache>
            </c:strRef>
          </c:tx>
          <c:invertIfNegative val="0"/>
          <c:val>
            <c:numRef>
              <c:f>Sheet1!$AZ$1:$AZ$102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4.0</c:v>
                </c:pt>
                <c:pt idx="43">
                  <c:v>2.0</c:v>
                </c:pt>
                <c:pt idx="44">
                  <c:v>1.0</c:v>
                </c:pt>
                <c:pt idx="45">
                  <c:v>3.0</c:v>
                </c:pt>
                <c:pt idx="46">
                  <c:v>0.0</c:v>
                </c:pt>
                <c:pt idx="47">
                  <c:v>2.0</c:v>
                </c:pt>
                <c:pt idx="48">
                  <c:v>5.0</c:v>
                </c:pt>
                <c:pt idx="49">
                  <c:v>1.0</c:v>
                </c:pt>
                <c:pt idx="50">
                  <c:v>2.0</c:v>
                </c:pt>
                <c:pt idx="51">
                  <c:v>8.0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4.0</c:v>
                </c:pt>
                <c:pt idx="56">
                  <c:v>7.0</c:v>
                </c:pt>
                <c:pt idx="57">
                  <c:v>4.0</c:v>
                </c:pt>
                <c:pt idx="58">
                  <c:v>2.0</c:v>
                </c:pt>
                <c:pt idx="59">
                  <c:v>9.0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7.0</c:v>
                </c:pt>
                <c:pt idx="64">
                  <c:v>4.0</c:v>
                </c:pt>
                <c:pt idx="65">
                  <c:v>6.0</c:v>
                </c:pt>
                <c:pt idx="66">
                  <c:v>3.0</c:v>
                </c:pt>
                <c:pt idx="67">
                  <c:v>7.0</c:v>
                </c:pt>
                <c:pt idx="68">
                  <c:v>9.0</c:v>
                </c:pt>
                <c:pt idx="69">
                  <c:v>6.0</c:v>
                </c:pt>
                <c:pt idx="70">
                  <c:v>6.0</c:v>
                </c:pt>
                <c:pt idx="71">
                  <c:v>5.0</c:v>
                </c:pt>
                <c:pt idx="72">
                  <c:v>7.0</c:v>
                </c:pt>
                <c:pt idx="73">
                  <c:v>4.0</c:v>
                </c:pt>
                <c:pt idx="74">
                  <c:v>3.0</c:v>
                </c:pt>
                <c:pt idx="75">
                  <c:v>7.0</c:v>
                </c:pt>
                <c:pt idx="76">
                  <c:v>3.0</c:v>
                </c:pt>
                <c:pt idx="77">
                  <c:v>7.0</c:v>
                </c:pt>
                <c:pt idx="78">
                  <c:v>12.0</c:v>
                </c:pt>
                <c:pt idx="79">
                  <c:v>5.0</c:v>
                </c:pt>
                <c:pt idx="80">
                  <c:v>7.0</c:v>
                </c:pt>
                <c:pt idx="81">
                  <c:v>7.0</c:v>
                </c:pt>
                <c:pt idx="82">
                  <c:v>10.0</c:v>
                </c:pt>
                <c:pt idx="83">
                  <c:v>9.0</c:v>
                </c:pt>
                <c:pt idx="84">
                  <c:v>8.0</c:v>
                </c:pt>
                <c:pt idx="85">
                  <c:v>8.0</c:v>
                </c:pt>
                <c:pt idx="86">
                  <c:v>12.0</c:v>
                </c:pt>
                <c:pt idx="87">
                  <c:v>12.0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10.0</c:v>
                </c:pt>
                <c:pt idx="92">
                  <c:v>14.0</c:v>
                </c:pt>
                <c:pt idx="93">
                  <c:v>11.0</c:v>
                </c:pt>
                <c:pt idx="94">
                  <c:v>27.0</c:v>
                </c:pt>
                <c:pt idx="95">
                  <c:v>16.0</c:v>
                </c:pt>
                <c:pt idx="96">
                  <c:v>22.0</c:v>
                </c:pt>
                <c:pt idx="97">
                  <c:v>26.0</c:v>
                </c:pt>
                <c:pt idx="98">
                  <c:v>29.0</c:v>
                </c:pt>
                <c:pt idx="99">
                  <c:v>17.0</c:v>
                </c:pt>
                <c:pt idx="100">
                  <c:v>5.0</c:v>
                </c:pt>
                <c:pt idx="10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28328"/>
        <c:axId val="2066331272"/>
      </c:barChart>
      <c:catAx>
        <c:axId val="206632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31272"/>
        <c:crosses val="autoZero"/>
        <c:auto val="1"/>
        <c:lblAlgn val="ctr"/>
        <c:lblOffset val="100"/>
        <c:noMultiLvlLbl val="0"/>
      </c:catAx>
      <c:valAx>
        <c:axId val="206633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2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6570573306436"/>
          <c:y val="0.0338101430429129"/>
          <c:w val="0.753447907854493"/>
          <c:h val="0.900268883814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Sheet1!$AV$1</c:f>
              <c:strCache>
                <c:ptCount val="1"/>
                <c:pt idx="0">
                  <c:v>Uncontrolled</c:v>
                </c:pt>
              </c:strCache>
            </c:strRef>
          </c:tx>
          <c:invertIfNegative val="0"/>
          <c:val>
            <c:numRef>
              <c:f>Sheet1!$AV$2:$AV$102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8.0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8.0</c:v>
                </c:pt>
                <c:pt idx="31">
                  <c:v>8.0</c:v>
                </c:pt>
                <c:pt idx="32">
                  <c:v>7.0</c:v>
                </c:pt>
                <c:pt idx="33">
                  <c:v>13.0</c:v>
                </c:pt>
                <c:pt idx="34">
                  <c:v>10.0</c:v>
                </c:pt>
                <c:pt idx="35">
                  <c:v>13.0</c:v>
                </c:pt>
                <c:pt idx="36">
                  <c:v>8.0</c:v>
                </c:pt>
                <c:pt idx="37">
                  <c:v>6.0</c:v>
                </c:pt>
                <c:pt idx="38">
                  <c:v>5.0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9.0</c:v>
                </c:pt>
                <c:pt idx="43">
                  <c:v>7.0</c:v>
                </c:pt>
                <c:pt idx="44">
                  <c:v>12.0</c:v>
                </c:pt>
                <c:pt idx="45">
                  <c:v>11.0</c:v>
                </c:pt>
                <c:pt idx="46">
                  <c:v>8.0</c:v>
                </c:pt>
                <c:pt idx="47">
                  <c:v>12.0</c:v>
                </c:pt>
                <c:pt idx="48">
                  <c:v>11.0</c:v>
                </c:pt>
                <c:pt idx="49">
                  <c:v>16.0</c:v>
                </c:pt>
                <c:pt idx="50">
                  <c:v>19.0</c:v>
                </c:pt>
                <c:pt idx="51">
                  <c:v>17.0</c:v>
                </c:pt>
                <c:pt idx="52">
                  <c:v>9.0</c:v>
                </c:pt>
                <c:pt idx="53">
                  <c:v>5.0</c:v>
                </c:pt>
                <c:pt idx="54">
                  <c:v>11.0</c:v>
                </c:pt>
                <c:pt idx="55">
                  <c:v>14.0</c:v>
                </c:pt>
                <c:pt idx="56">
                  <c:v>7.0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8.0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3.0</c:v>
                </c:pt>
                <c:pt idx="69">
                  <c:v>5.0</c:v>
                </c:pt>
                <c:pt idx="70">
                  <c:v>6.0</c:v>
                </c:pt>
                <c:pt idx="71">
                  <c:v>2.0</c:v>
                </c:pt>
                <c:pt idx="72">
                  <c:v>4.0</c:v>
                </c:pt>
                <c:pt idx="73">
                  <c:v>6.0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4.0</c:v>
                </c:pt>
                <c:pt idx="79">
                  <c:v>6.0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New Process w/ Correlation matching</c:v>
                </c:pt>
              </c:strCache>
            </c:strRef>
          </c:tx>
          <c:invertIfNegative val="0"/>
          <c:val>
            <c:numRef>
              <c:f>Sheet1!$AY$2:$AY$102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9.0</c:v>
                </c:pt>
                <c:pt idx="49">
                  <c:v>3.0</c:v>
                </c:pt>
                <c:pt idx="50">
                  <c:v>4.0</c:v>
                </c:pt>
                <c:pt idx="51">
                  <c:v>7.0</c:v>
                </c:pt>
                <c:pt idx="52">
                  <c:v>4.0</c:v>
                </c:pt>
                <c:pt idx="53">
                  <c:v>1.0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10.0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12.0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7.0</c:v>
                </c:pt>
                <c:pt idx="70">
                  <c:v>9.0</c:v>
                </c:pt>
                <c:pt idx="71">
                  <c:v>5.0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11.0</c:v>
                </c:pt>
                <c:pt idx="83">
                  <c:v>10.0</c:v>
                </c:pt>
                <c:pt idx="84">
                  <c:v>13.0</c:v>
                </c:pt>
                <c:pt idx="85">
                  <c:v>10.0</c:v>
                </c:pt>
                <c:pt idx="86">
                  <c:v>11.0</c:v>
                </c:pt>
                <c:pt idx="87">
                  <c:v>10.0</c:v>
                </c:pt>
                <c:pt idx="88">
                  <c:v>12.0</c:v>
                </c:pt>
                <c:pt idx="89">
                  <c:v>10.0</c:v>
                </c:pt>
                <c:pt idx="90">
                  <c:v>10.0</c:v>
                </c:pt>
                <c:pt idx="91">
                  <c:v>14.0</c:v>
                </c:pt>
                <c:pt idx="92">
                  <c:v>19.0</c:v>
                </c:pt>
                <c:pt idx="93">
                  <c:v>19.0</c:v>
                </c:pt>
                <c:pt idx="94">
                  <c:v>16.0</c:v>
                </c:pt>
                <c:pt idx="95">
                  <c:v>17.0</c:v>
                </c:pt>
                <c:pt idx="96">
                  <c:v>14.0</c:v>
                </c:pt>
                <c:pt idx="97">
                  <c:v>15.0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61400"/>
        <c:axId val="2066364376"/>
      </c:barChart>
      <c:catAx>
        <c:axId val="206636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64376"/>
        <c:crosses val="autoZero"/>
        <c:auto val="1"/>
        <c:lblAlgn val="ctr"/>
        <c:lblOffset val="100"/>
        <c:noMultiLvlLbl val="0"/>
      </c:catAx>
      <c:valAx>
        <c:axId val="206636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61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978655560617"/>
          <c:y val="0.447768755823597"/>
          <c:w val="0.178798203943515"/>
          <c:h val="0.1382726313957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3163081963748"/>
          <c:y val="0.0323785803237858"/>
          <c:w val="0.746343999365851"/>
          <c:h val="0.904491620988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Controlled</c:v>
                </c:pt>
              </c:strCache>
            </c:strRef>
          </c:tx>
          <c:invertIfNegative val="0"/>
          <c:val>
            <c:numRef>
              <c:f>Sheet1!$AU$2:$AU$102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0.0</c:v>
                </c:pt>
                <c:pt idx="70">
                  <c:v>6.0</c:v>
                </c:pt>
                <c:pt idx="71">
                  <c:v>8.0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7.0</c:v>
                </c:pt>
                <c:pt idx="76">
                  <c:v>3.0</c:v>
                </c:pt>
                <c:pt idx="77">
                  <c:v>7.0</c:v>
                </c:pt>
                <c:pt idx="78">
                  <c:v>8.0</c:v>
                </c:pt>
                <c:pt idx="79">
                  <c:v>11.0</c:v>
                </c:pt>
                <c:pt idx="80">
                  <c:v>16.0</c:v>
                </c:pt>
                <c:pt idx="81">
                  <c:v>18.0</c:v>
                </c:pt>
                <c:pt idx="82">
                  <c:v>8.0</c:v>
                </c:pt>
                <c:pt idx="83">
                  <c:v>13.0</c:v>
                </c:pt>
                <c:pt idx="84">
                  <c:v>17.0</c:v>
                </c:pt>
                <c:pt idx="85">
                  <c:v>20.0</c:v>
                </c:pt>
                <c:pt idx="86">
                  <c:v>18.0</c:v>
                </c:pt>
                <c:pt idx="87">
                  <c:v>19.0</c:v>
                </c:pt>
                <c:pt idx="88">
                  <c:v>21.0</c:v>
                </c:pt>
                <c:pt idx="89">
                  <c:v>26.0</c:v>
                </c:pt>
                <c:pt idx="90">
                  <c:v>18.0</c:v>
                </c:pt>
                <c:pt idx="91">
                  <c:v>24.0</c:v>
                </c:pt>
                <c:pt idx="92">
                  <c:v>20.0</c:v>
                </c:pt>
                <c:pt idx="93">
                  <c:v>24.0</c:v>
                </c:pt>
                <c:pt idx="94">
                  <c:v>28.0</c:v>
                </c:pt>
                <c:pt idx="95">
                  <c:v>21.0</c:v>
                </c:pt>
                <c:pt idx="96">
                  <c:v>26.0</c:v>
                </c:pt>
                <c:pt idx="97">
                  <c:v>23.0</c:v>
                </c:pt>
                <c:pt idx="98">
                  <c:v>18.0</c:v>
                </c:pt>
                <c:pt idx="99">
                  <c:v>13.0</c:v>
                </c:pt>
                <c:pt idx="10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New Process w/ Correlation matching</c:v>
                </c:pt>
              </c:strCache>
            </c:strRef>
          </c:tx>
          <c:invertIfNegative val="0"/>
          <c:val>
            <c:numRef>
              <c:f>Sheet1!$AY$2:$AY$102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9.0</c:v>
                </c:pt>
                <c:pt idx="49">
                  <c:v>3.0</c:v>
                </c:pt>
                <c:pt idx="50">
                  <c:v>4.0</c:v>
                </c:pt>
                <c:pt idx="51">
                  <c:v>7.0</c:v>
                </c:pt>
                <c:pt idx="52">
                  <c:v>4.0</c:v>
                </c:pt>
                <c:pt idx="53">
                  <c:v>1.0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10.0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12.0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7.0</c:v>
                </c:pt>
                <c:pt idx="70">
                  <c:v>9.0</c:v>
                </c:pt>
                <c:pt idx="71">
                  <c:v>5.0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11.0</c:v>
                </c:pt>
                <c:pt idx="83">
                  <c:v>10.0</c:v>
                </c:pt>
                <c:pt idx="84">
                  <c:v>13.0</c:v>
                </c:pt>
                <c:pt idx="85">
                  <c:v>10.0</c:v>
                </c:pt>
                <c:pt idx="86">
                  <c:v>11.0</c:v>
                </c:pt>
                <c:pt idx="87">
                  <c:v>10.0</c:v>
                </c:pt>
                <c:pt idx="88">
                  <c:v>12.0</c:v>
                </c:pt>
                <c:pt idx="89">
                  <c:v>10.0</c:v>
                </c:pt>
                <c:pt idx="90">
                  <c:v>10.0</c:v>
                </c:pt>
                <c:pt idx="91">
                  <c:v>14.0</c:v>
                </c:pt>
                <c:pt idx="92">
                  <c:v>19.0</c:v>
                </c:pt>
                <c:pt idx="93">
                  <c:v>19.0</c:v>
                </c:pt>
                <c:pt idx="94">
                  <c:v>16.0</c:v>
                </c:pt>
                <c:pt idx="95">
                  <c:v>17.0</c:v>
                </c:pt>
                <c:pt idx="96">
                  <c:v>14.0</c:v>
                </c:pt>
                <c:pt idx="97">
                  <c:v>15.0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91032"/>
        <c:axId val="2066394008"/>
      </c:barChart>
      <c:catAx>
        <c:axId val="20663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94008"/>
        <c:crosses val="autoZero"/>
        <c:auto val="1"/>
        <c:lblAlgn val="ctr"/>
        <c:lblOffset val="100"/>
        <c:noMultiLvlLbl val="0"/>
      </c:catAx>
      <c:valAx>
        <c:axId val="206639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91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011890292237"/>
          <c:y val="0.44998029044626"/>
          <c:w val="0.191565290915817"/>
          <c:h val="0.13241799943126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4996032472685"/>
          <c:y val="0.0356164383561644"/>
          <c:w val="0.775312756448079"/>
          <c:h val="0.894940783087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Sheet1!$AY$1</c:f>
              <c:strCache>
                <c:ptCount val="1"/>
                <c:pt idx="0">
                  <c:v>New Process w/ Correlation matching</c:v>
                </c:pt>
              </c:strCache>
            </c:strRef>
          </c:tx>
          <c:invertIfNegative val="0"/>
          <c:val>
            <c:numRef>
              <c:f>Sheet1!$AY$2:$AY$102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9.0</c:v>
                </c:pt>
                <c:pt idx="49">
                  <c:v>3.0</c:v>
                </c:pt>
                <c:pt idx="50">
                  <c:v>4.0</c:v>
                </c:pt>
                <c:pt idx="51">
                  <c:v>7.0</c:v>
                </c:pt>
                <c:pt idx="52">
                  <c:v>4.0</c:v>
                </c:pt>
                <c:pt idx="53">
                  <c:v>1.0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10.0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12.0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7.0</c:v>
                </c:pt>
                <c:pt idx="70">
                  <c:v>9.0</c:v>
                </c:pt>
                <c:pt idx="71">
                  <c:v>5.0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11.0</c:v>
                </c:pt>
                <c:pt idx="83">
                  <c:v>10.0</c:v>
                </c:pt>
                <c:pt idx="84">
                  <c:v>13.0</c:v>
                </c:pt>
                <c:pt idx="85">
                  <c:v>10.0</c:v>
                </c:pt>
                <c:pt idx="86">
                  <c:v>11.0</c:v>
                </c:pt>
                <c:pt idx="87">
                  <c:v>10.0</c:v>
                </c:pt>
                <c:pt idx="88">
                  <c:v>12.0</c:v>
                </c:pt>
                <c:pt idx="89">
                  <c:v>10.0</c:v>
                </c:pt>
                <c:pt idx="90">
                  <c:v>10.0</c:v>
                </c:pt>
                <c:pt idx="91">
                  <c:v>14.0</c:v>
                </c:pt>
                <c:pt idx="92">
                  <c:v>19.0</c:v>
                </c:pt>
                <c:pt idx="93">
                  <c:v>19.0</c:v>
                </c:pt>
                <c:pt idx="94">
                  <c:v>16.0</c:v>
                </c:pt>
                <c:pt idx="95">
                  <c:v>17.0</c:v>
                </c:pt>
                <c:pt idx="96">
                  <c:v>14.0</c:v>
                </c:pt>
                <c:pt idx="97">
                  <c:v>15.0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Sheet1!$AZ$1</c:f>
              <c:strCache>
                <c:ptCount val="1"/>
                <c:pt idx="0">
                  <c:v>Updated Process</c:v>
                </c:pt>
              </c:strCache>
            </c:strRef>
          </c:tx>
          <c:invertIfNegative val="0"/>
          <c:val>
            <c:numRef>
              <c:f>Sheet1!$AZ$2:$AZ$102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4.0</c:v>
                </c:pt>
                <c:pt idx="42">
                  <c:v>2.0</c:v>
                </c:pt>
                <c:pt idx="43">
                  <c:v>1.0</c:v>
                </c:pt>
                <c:pt idx="44">
                  <c:v>3.0</c:v>
                </c:pt>
                <c:pt idx="45">
                  <c:v>0.0</c:v>
                </c:pt>
                <c:pt idx="46">
                  <c:v>2.0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8.0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4.0</c:v>
                </c:pt>
                <c:pt idx="55">
                  <c:v>7.0</c:v>
                </c:pt>
                <c:pt idx="56">
                  <c:v>4.0</c:v>
                </c:pt>
                <c:pt idx="57">
                  <c:v>2.0</c:v>
                </c:pt>
                <c:pt idx="58">
                  <c:v>9.0</c:v>
                </c:pt>
                <c:pt idx="59">
                  <c:v>6.0</c:v>
                </c:pt>
                <c:pt idx="60">
                  <c:v>6.0</c:v>
                </c:pt>
                <c:pt idx="61">
                  <c:v>7.0</c:v>
                </c:pt>
                <c:pt idx="62">
                  <c:v>7.0</c:v>
                </c:pt>
                <c:pt idx="63">
                  <c:v>4.0</c:v>
                </c:pt>
                <c:pt idx="64">
                  <c:v>6.0</c:v>
                </c:pt>
                <c:pt idx="65">
                  <c:v>3.0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6.0</c:v>
                </c:pt>
                <c:pt idx="70">
                  <c:v>5.0</c:v>
                </c:pt>
                <c:pt idx="71">
                  <c:v>7.0</c:v>
                </c:pt>
                <c:pt idx="72">
                  <c:v>4.0</c:v>
                </c:pt>
                <c:pt idx="73">
                  <c:v>3.0</c:v>
                </c:pt>
                <c:pt idx="74">
                  <c:v>7.0</c:v>
                </c:pt>
                <c:pt idx="75">
                  <c:v>3.0</c:v>
                </c:pt>
                <c:pt idx="76">
                  <c:v>7.0</c:v>
                </c:pt>
                <c:pt idx="77">
                  <c:v>12.0</c:v>
                </c:pt>
                <c:pt idx="78">
                  <c:v>5.0</c:v>
                </c:pt>
                <c:pt idx="79">
                  <c:v>7.0</c:v>
                </c:pt>
                <c:pt idx="80">
                  <c:v>7.0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8.0</c:v>
                </c:pt>
                <c:pt idx="85">
                  <c:v>12.0</c:v>
                </c:pt>
                <c:pt idx="86">
                  <c:v>12.0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10.0</c:v>
                </c:pt>
                <c:pt idx="91">
                  <c:v>14.0</c:v>
                </c:pt>
                <c:pt idx="92">
                  <c:v>11.0</c:v>
                </c:pt>
                <c:pt idx="93">
                  <c:v>27.0</c:v>
                </c:pt>
                <c:pt idx="94">
                  <c:v>16.0</c:v>
                </c:pt>
                <c:pt idx="95">
                  <c:v>22.0</c:v>
                </c:pt>
                <c:pt idx="96">
                  <c:v>26.0</c:v>
                </c:pt>
                <c:pt idx="97">
                  <c:v>29.0</c:v>
                </c:pt>
                <c:pt idx="98">
                  <c:v>17.0</c:v>
                </c:pt>
                <c:pt idx="99">
                  <c:v>5.0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092824"/>
        <c:axId val="2067095768"/>
      </c:barChart>
      <c:catAx>
        <c:axId val="206709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095768"/>
        <c:crosses val="autoZero"/>
        <c:auto val="1"/>
        <c:lblAlgn val="ctr"/>
        <c:lblOffset val="100"/>
        <c:noMultiLvlLbl val="0"/>
      </c:catAx>
      <c:valAx>
        <c:axId val="206709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092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159494598059"/>
          <c:y val="0.444978319490886"/>
          <c:w val="0.157059282318392"/>
          <c:h val="0.19497486786754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242076524354"/>
          <c:y val="0.0331632653061224"/>
          <c:w val="0.788653239953046"/>
          <c:h val="0.902177004660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Sheet1!$AY$1</c:f>
              <c:strCache>
                <c:ptCount val="1"/>
                <c:pt idx="0">
                  <c:v>New Process w/ Correlation matching</c:v>
                </c:pt>
              </c:strCache>
            </c:strRef>
          </c:tx>
          <c:invertIfNegative val="0"/>
          <c:val>
            <c:numRef>
              <c:f>Sheet1!$AY$2:$AY$102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9.0</c:v>
                </c:pt>
                <c:pt idx="49">
                  <c:v>3.0</c:v>
                </c:pt>
                <c:pt idx="50">
                  <c:v>4.0</c:v>
                </c:pt>
                <c:pt idx="51">
                  <c:v>7.0</c:v>
                </c:pt>
                <c:pt idx="52">
                  <c:v>4.0</c:v>
                </c:pt>
                <c:pt idx="53">
                  <c:v>1.0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10.0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12.0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7.0</c:v>
                </c:pt>
                <c:pt idx="70">
                  <c:v>9.0</c:v>
                </c:pt>
                <c:pt idx="71">
                  <c:v>5.0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11.0</c:v>
                </c:pt>
                <c:pt idx="83">
                  <c:v>10.0</c:v>
                </c:pt>
                <c:pt idx="84">
                  <c:v>13.0</c:v>
                </c:pt>
                <c:pt idx="85">
                  <c:v>10.0</c:v>
                </c:pt>
                <c:pt idx="86">
                  <c:v>11.0</c:v>
                </c:pt>
                <c:pt idx="87">
                  <c:v>10.0</c:v>
                </c:pt>
                <c:pt idx="88">
                  <c:v>12.0</c:v>
                </c:pt>
                <c:pt idx="89">
                  <c:v>10.0</c:v>
                </c:pt>
                <c:pt idx="90">
                  <c:v>10.0</c:v>
                </c:pt>
                <c:pt idx="91">
                  <c:v>14.0</c:v>
                </c:pt>
                <c:pt idx="92">
                  <c:v>19.0</c:v>
                </c:pt>
                <c:pt idx="93">
                  <c:v>19.0</c:v>
                </c:pt>
                <c:pt idx="94">
                  <c:v>16.0</c:v>
                </c:pt>
                <c:pt idx="95">
                  <c:v>17.0</c:v>
                </c:pt>
                <c:pt idx="96">
                  <c:v>14.0</c:v>
                </c:pt>
                <c:pt idx="97">
                  <c:v>15.0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Sheet1!$AZ$1</c:f>
              <c:strCache>
                <c:ptCount val="1"/>
                <c:pt idx="0">
                  <c:v>Updated Process</c:v>
                </c:pt>
              </c:strCache>
            </c:strRef>
          </c:tx>
          <c:invertIfNegative val="0"/>
          <c:val>
            <c:numRef>
              <c:f>Sheet1!$AZ$2:$AZ$102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4.0</c:v>
                </c:pt>
                <c:pt idx="42">
                  <c:v>2.0</c:v>
                </c:pt>
                <c:pt idx="43">
                  <c:v>1.0</c:v>
                </c:pt>
                <c:pt idx="44">
                  <c:v>3.0</c:v>
                </c:pt>
                <c:pt idx="45">
                  <c:v>0.0</c:v>
                </c:pt>
                <c:pt idx="46">
                  <c:v>2.0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8.0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4.0</c:v>
                </c:pt>
                <c:pt idx="55">
                  <c:v>7.0</c:v>
                </c:pt>
                <c:pt idx="56">
                  <c:v>4.0</c:v>
                </c:pt>
                <c:pt idx="57">
                  <c:v>2.0</c:v>
                </c:pt>
                <c:pt idx="58">
                  <c:v>9.0</c:v>
                </c:pt>
                <c:pt idx="59">
                  <c:v>6.0</c:v>
                </c:pt>
                <c:pt idx="60">
                  <c:v>6.0</c:v>
                </c:pt>
                <c:pt idx="61">
                  <c:v>7.0</c:v>
                </c:pt>
                <c:pt idx="62">
                  <c:v>7.0</c:v>
                </c:pt>
                <c:pt idx="63">
                  <c:v>4.0</c:v>
                </c:pt>
                <c:pt idx="64">
                  <c:v>6.0</c:v>
                </c:pt>
                <c:pt idx="65">
                  <c:v>3.0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6.0</c:v>
                </c:pt>
                <c:pt idx="70">
                  <c:v>5.0</c:v>
                </c:pt>
                <c:pt idx="71">
                  <c:v>7.0</c:v>
                </c:pt>
                <c:pt idx="72">
                  <c:v>4.0</c:v>
                </c:pt>
                <c:pt idx="73">
                  <c:v>3.0</c:v>
                </c:pt>
                <c:pt idx="74">
                  <c:v>7.0</c:v>
                </c:pt>
                <c:pt idx="75">
                  <c:v>3.0</c:v>
                </c:pt>
                <c:pt idx="76">
                  <c:v>7.0</c:v>
                </c:pt>
                <c:pt idx="77">
                  <c:v>12.0</c:v>
                </c:pt>
                <c:pt idx="78">
                  <c:v>5.0</c:v>
                </c:pt>
                <c:pt idx="79">
                  <c:v>7.0</c:v>
                </c:pt>
                <c:pt idx="80">
                  <c:v>7.0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8.0</c:v>
                </c:pt>
                <c:pt idx="85">
                  <c:v>12.0</c:v>
                </c:pt>
                <c:pt idx="86">
                  <c:v>12.0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10.0</c:v>
                </c:pt>
                <c:pt idx="91">
                  <c:v>14.0</c:v>
                </c:pt>
                <c:pt idx="92">
                  <c:v>11.0</c:v>
                </c:pt>
                <c:pt idx="93">
                  <c:v>27.0</c:v>
                </c:pt>
                <c:pt idx="94">
                  <c:v>16.0</c:v>
                </c:pt>
                <c:pt idx="95">
                  <c:v>22.0</c:v>
                </c:pt>
                <c:pt idx="96">
                  <c:v>26.0</c:v>
                </c:pt>
                <c:pt idx="97">
                  <c:v>29.0</c:v>
                </c:pt>
                <c:pt idx="98">
                  <c:v>17.0</c:v>
                </c:pt>
                <c:pt idx="99">
                  <c:v>5.0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128040"/>
        <c:axId val="2067131016"/>
      </c:barChart>
      <c:catAx>
        <c:axId val="206712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31016"/>
        <c:crosses val="autoZero"/>
        <c:auto val="1"/>
        <c:lblAlgn val="ctr"/>
        <c:lblOffset val="100"/>
        <c:noMultiLvlLbl val="0"/>
      </c:catAx>
      <c:valAx>
        <c:axId val="206713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28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881217109168"/>
          <c:y val="0.448768078097381"/>
          <c:w val="0.152718447882457"/>
          <c:h val="0.22746384380523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501650</xdr:colOff>
      <xdr:row>2</xdr:row>
      <xdr:rowOff>82550</xdr:rowOff>
    </xdr:from>
    <xdr:to>
      <xdr:col>75</xdr:col>
      <xdr:colOff>647700</xdr:colOff>
      <xdr:row>26</xdr:row>
      <xdr:rowOff>177800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730250</xdr:colOff>
      <xdr:row>2</xdr:row>
      <xdr:rowOff>120650</xdr:rowOff>
    </xdr:from>
    <xdr:to>
      <xdr:col>66</xdr:col>
      <xdr:colOff>50800</xdr:colOff>
      <xdr:row>27</xdr:row>
      <xdr:rowOff>50800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25400</xdr:colOff>
      <xdr:row>28</xdr:row>
      <xdr:rowOff>19050</xdr:rowOff>
    </xdr:from>
    <xdr:to>
      <xdr:col>66</xdr:col>
      <xdr:colOff>165100</xdr:colOff>
      <xdr:row>53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38100</xdr:colOff>
      <xdr:row>54</xdr:row>
      <xdr:rowOff>120650</xdr:rowOff>
    </xdr:from>
    <xdr:to>
      <xdr:col>66</xdr:col>
      <xdr:colOff>165100</xdr:colOff>
      <xdr:row>80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508000</xdr:colOff>
      <xdr:row>28</xdr:row>
      <xdr:rowOff>19050</xdr:rowOff>
    </xdr:from>
    <xdr:to>
      <xdr:col>75</xdr:col>
      <xdr:colOff>762000</xdr:colOff>
      <xdr:row>53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596900</xdr:colOff>
      <xdr:row>54</xdr:row>
      <xdr:rowOff>184150</xdr:rowOff>
    </xdr:from>
    <xdr:to>
      <xdr:col>76</xdr:col>
      <xdr:colOff>25400</xdr:colOff>
      <xdr:row>81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209550</xdr:colOff>
      <xdr:row>139</xdr:row>
      <xdr:rowOff>50800</xdr:rowOff>
    </xdr:from>
    <xdr:to>
      <xdr:col>66</xdr:col>
      <xdr:colOff>152400</xdr:colOff>
      <xdr:row>163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12700</xdr:colOff>
      <xdr:row>81</xdr:row>
      <xdr:rowOff>165100</xdr:rowOff>
    </xdr:from>
    <xdr:to>
      <xdr:col>66</xdr:col>
      <xdr:colOff>165100</xdr:colOff>
      <xdr:row>107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66"/>
  <sheetViews>
    <sheetView tabSelected="1" showRuler="0" topLeftCell="BC81" zoomScale="125" zoomScaleNormal="125" zoomScalePageLayoutView="125" workbookViewId="0">
      <selection activeCell="BC109" sqref="BC109"/>
    </sheetView>
  </sheetViews>
  <sheetFormatPr baseColWidth="10" defaultRowHeight="15" x14ac:dyDescent="0"/>
  <cols>
    <col min="1" max="1" width="8.33203125" customWidth="1"/>
    <col min="2" max="19" width="5.33203125" customWidth="1"/>
    <col min="20" max="20" width="5.1640625" customWidth="1"/>
    <col min="21" max="34" width="5.33203125" customWidth="1"/>
  </cols>
  <sheetData>
    <row r="1" spans="1:53">
      <c r="C1" s="37" t="s">
        <v>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L1" t="s">
        <v>6</v>
      </c>
      <c r="AM1" s="3" t="s">
        <v>7</v>
      </c>
      <c r="AN1" t="s">
        <v>13</v>
      </c>
      <c r="AO1" t="s">
        <v>15</v>
      </c>
      <c r="AP1" t="s">
        <v>18</v>
      </c>
      <c r="AQ1" t="s">
        <v>20</v>
      </c>
      <c r="AR1" s="3" t="s">
        <v>17</v>
      </c>
      <c r="AT1" s="3" t="s">
        <v>5</v>
      </c>
      <c r="AU1" t="s">
        <v>8</v>
      </c>
      <c r="AV1" t="s">
        <v>11</v>
      </c>
      <c r="AW1" t="s">
        <v>12</v>
      </c>
      <c r="AX1" t="s">
        <v>16</v>
      </c>
      <c r="AY1" t="s">
        <v>19</v>
      </c>
      <c r="AZ1" t="s">
        <v>21</v>
      </c>
      <c r="BA1" t="s">
        <v>14</v>
      </c>
    </row>
    <row r="2" spans="1:53" ht="16" thickBot="1"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L2" s="3">
        <v>94</v>
      </c>
      <c r="AM2">
        <v>54</v>
      </c>
      <c r="AN2">
        <v>52</v>
      </c>
      <c r="AO2">
        <v>88</v>
      </c>
      <c r="AP2">
        <v>83</v>
      </c>
      <c r="AQ2">
        <v>89</v>
      </c>
      <c r="AS2" s="3"/>
      <c r="AT2">
        <v>0</v>
      </c>
      <c r="AU2" s="3">
        <f t="shared" ref="AU2:BA2" si="0">COUNTIF(AL:AL,"=0")</f>
        <v>0</v>
      </c>
      <c r="AV2" s="3">
        <f t="shared" si="0"/>
        <v>0</v>
      </c>
      <c r="AW2" s="3">
        <f t="shared" si="0"/>
        <v>0</v>
      </c>
      <c r="AX2" s="3">
        <f t="shared" si="0"/>
        <v>0</v>
      </c>
      <c r="AY2" s="3">
        <f>COUNTIF(AP:AP,"=0")</f>
        <v>0</v>
      </c>
      <c r="AZ2" s="3">
        <f>COUNTIF(AQ:AQ,"=0")</f>
        <v>0</v>
      </c>
      <c r="BA2" s="3">
        <f t="shared" si="0"/>
        <v>0</v>
      </c>
    </row>
    <row r="3" spans="1:53" ht="16" thickBot="1">
      <c r="C3" s="7">
        <v>0</v>
      </c>
      <c r="D3" s="23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9">
        <v>30</v>
      </c>
      <c r="AH3" s="9">
        <v>31</v>
      </c>
      <c r="AL3" s="3">
        <v>98</v>
      </c>
      <c r="AM3">
        <v>73</v>
      </c>
      <c r="AN3">
        <v>92</v>
      </c>
      <c r="AO3">
        <v>94</v>
      </c>
      <c r="AP3">
        <v>97</v>
      </c>
      <c r="AQ3">
        <v>97</v>
      </c>
      <c r="AS3" s="3"/>
      <c r="AT3">
        <v>1</v>
      </c>
      <c r="AU3" s="3">
        <f t="shared" ref="AU3:BA3" si="1">COUNTIF(AL:AL,"=1")</f>
        <v>0</v>
      </c>
      <c r="AV3" s="3">
        <f t="shared" si="1"/>
        <v>0</v>
      </c>
      <c r="AW3" s="3">
        <f t="shared" si="1"/>
        <v>0</v>
      </c>
      <c r="AX3" s="3">
        <f t="shared" si="1"/>
        <v>0</v>
      </c>
      <c r="AY3" s="3">
        <f>COUNTIF(AP:AP,"=1")</f>
        <v>0</v>
      </c>
      <c r="AZ3" s="3">
        <f>COUNTIF(AQ:AQ,"=1")</f>
        <v>0</v>
      </c>
      <c r="BA3" s="3">
        <f t="shared" si="1"/>
        <v>0</v>
      </c>
    </row>
    <row r="4" spans="1:53">
      <c r="A4" s="13" t="s">
        <v>0</v>
      </c>
      <c r="B4" s="10">
        <v>0</v>
      </c>
      <c r="C4" s="1"/>
      <c r="D4" s="1">
        <v>94</v>
      </c>
      <c r="E4" s="1">
        <v>98</v>
      </c>
      <c r="F4" s="1">
        <v>95</v>
      </c>
      <c r="G4" s="1">
        <v>100</v>
      </c>
      <c r="H4" s="1">
        <v>89</v>
      </c>
      <c r="I4" s="1">
        <v>98</v>
      </c>
      <c r="J4" s="1">
        <v>88</v>
      </c>
      <c r="K4" s="1">
        <v>92</v>
      </c>
      <c r="L4" s="1">
        <v>86</v>
      </c>
      <c r="M4" s="1">
        <v>91</v>
      </c>
      <c r="N4" s="1">
        <v>93</v>
      </c>
      <c r="O4" s="1">
        <v>93</v>
      </c>
      <c r="P4" s="1">
        <v>91</v>
      </c>
      <c r="Q4" s="1">
        <v>91</v>
      </c>
      <c r="R4" s="1">
        <v>89</v>
      </c>
      <c r="S4" s="1">
        <v>84</v>
      </c>
      <c r="T4" s="1">
        <v>82</v>
      </c>
      <c r="U4" s="1">
        <v>88</v>
      </c>
      <c r="V4" s="1">
        <v>94</v>
      </c>
      <c r="W4" s="1">
        <v>93</v>
      </c>
      <c r="X4" s="1">
        <v>98</v>
      </c>
      <c r="Y4" s="1">
        <v>96</v>
      </c>
      <c r="Z4" s="1">
        <v>97</v>
      </c>
      <c r="AA4" s="1">
        <v>97</v>
      </c>
      <c r="AB4" s="1">
        <v>96</v>
      </c>
      <c r="AC4" s="1">
        <v>85</v>
      </c>
      <c r="AD4" s="1">
        <v>84</v>
      </c>
      <c r="AE4" s="1">
        <v>90</v>
      </c>
      <c r="AF4" s="1">
        <v>97</v>
      </c>
      <c r="AG4" s="1">
        <v>81</v>
      </c>
      <c r="AH4" s="2"/>
      <c r="AL4" s="3">
        <v>94</v>
      </c>
      <c r="AM4">
        <v>66</v>
      </c>
      <c r="AN4">
        <v>80</v>
      </c>
      <c r="AO4">
        <v>87</v>
      </c>
      <c r="AP4">
        <v>93</v>
      </c>
      <c r="AQ4">
        <v>93</v>
      </c>
      <c r="AS4" s="3"/>
      <c r="AT4">
        <v>2</v>
      </c>
      <c r="AU4" s="3">
        <f t="shared" ref="AU4:BA4" si="2">COUNTIF(AL:AL,"=2")</f>
        <v>0</v>
      </c>
      <c r="AV4" s="3">
        <f t="shared" si="2"/>
        <v>0</v>
      </c>
      <c r="AW4" s="3">
        <f t="shared" si="2"/>
        <v>0</v>
      </c>
      <c r="AX4" s="3">
        <f t="shared" si="2"/>
        <v>0</v>
      </c>
      <c r="AY4" s="3">
        <f>COUNTIF(AP:AP,"=2")</f>
        <v>0</v>
      </c>
      <c r="AZ4" s="3">
        <f>COUNTIF(AQ:AQ,"=2")</f>
        <v>0</v>
      </c>
      <c r="BA4" s="3">
        <f t="shared" si="2"/>
        <v>0</v>
      </c>
    </row>
    <row r="5" spans="1:53">
      <c r="A5" s="13"/>
      <c r="B5" s="24">
        <v>1</v>
      </c>
      <c r="C5" s="3"/>
      <c r="D5" s="3"/>
      <c r="E5" s="3">
        <v>94</v>
      </c>
      <c r="F5" s="3">
        <v>98</v>
      </c>
      <c r="G5" s="30">
        <v>91</v>
      </c>
      <c r="H5" s="30">
        <v>95</v>
      </c>
      <c r="I5" s="30">
        <v>86</v>
      </c>
      <c r="J5" s="30">
        <v>81</v>
      </c>
      <c r="K5" s="30">
        <v>93</v>
      </c>
      <c r="L5" s="30">
        <v>81</v>
      </c>
      <c r="M5" s="30">
        <v>93</v>
      </c>
      <c r="N5" s="30">
        <v>86</v>
      </c>
      <c r="O5" s="30">
        <v>96</v>
      </c>
      <c r="P5" s="30">
        <v>80</v>
      </c>
      <c r="Q5" s="30">
        <v>92</v>
      </c>
      <c r="R5" s="30">
        <v>90</v>
      </c>
      <c r="S5" s="30">
        <v>79</v>
      </c>
      <c r="T5" s="30">
        <v>79</v>
      </c>
      <c r="U5" s="30">
        <v>83</v>
      </c>
      <c r="V5" s="30">
        <v>96</v>
      </c>
      <c r="W5" s="30">
        <v>91</v>
      </c>
      <c r="X5" s="30">
        <v>81</v>
      </c>
      <c r="Y5" s="30">
        <v>87</v>
      </c>
      <c r="Z5" s="30">
        <v>84</v>
      </c>
      <c r="AA5" s="30">
        <v>87</v>
      </c>
      <c r="AB5" s="30">
        <v>86</v>
      </c>
      <c r="AC5" s="30">
        <v>80</v>
      </c>
      <c r="AD5" s="30">
        <v>91</v>
      </c>
      <c r="AE5" s="30">
        <v>85</v>
      </c>
      <c r="AF5" s="30">
        <v>85</v>
      </c>
      <c r="AG5" s="30">
        <v>83</v>
      </c>
      <c r="AH5" s="4"/>
      <c r="AL5" s="3">
        <v>95</v>
      </c>
      <c r="AM5">
        <v>66</v>
      </c>
      <c r="AN5">
        <v>71</v>
      </c>
      <c r="AO5">
        <v>99</v>
      </c>
      <c r="AP5">
        <v>91</v>
      </c>
      <c r="AQ5">
        <v>91</v>
      </c>
      <c r="AS5" s="3"/>
      <c r="AT5">
        <v>3</v>
      </c>
      <c r="AU5" s="3">
        <f t="shared" ref="AU5:BA5" si="3">COUNTIF(AL:AL,"=3")</f>
        <v>0</v>
      </c>
      <c r="AV5" s="3">
        <f t="shared" si="3"/>
        <v>0</v>
      </c>
      <c r="AW5" s="3">
        <f t="shared" si="3"/>
        <v>0</v>
      </c>
      <c r="AX5" s="3">
        <f t="shared" si="3"/>
        <v>0</v>
      </c>
      <c r="AY5" s="3">
        <f>COUNTIF(AP:AP,"=3")</f>
        <v>0</v>
      </c>
      <c r="AZ5" s="3">
        <f>COUNTIF(AQ:AQ,"=3")</f>
        <v>0</v>
      </c>
      <c r="BA5" s="3">
        <f t="shared" si="3"/>
        <v>0</v>
      </c>
    </row>
    <row r="6" spans="1:53">
      <c r="A6" s="13"/>
      <c r="B6" s="11">
        <v>2</v>
      </c>
      <c r="C6" s="3"/>
      <c r="D6" s="3"/>
      <c r="E6" s="3"/>
      <c r="F6" s="30">
        <v>99</v>
      </c>
      <c r="G6" s="30">
        <v>98</v>
      </c>
      <c r="H6" s="30">
        <v>94</v>
      </c>
      <c r="I6" s="30">
        <v>97</v>
      </c>
      <c r="J6" s="30">
        <v>79</v>
      </c>
      <c r="K6" s="30">
        <v>91</v>
      </c>
      <c r="L6" s="30">
        <v>85</v>
      </c>
      <c r="M6" s="30">
        <v>91</v>
      </c>
      <c r="N6" s="30">
        <v>81</v>
      </c>
      <c r="O6" s="30">
        <v>88</v>
      </c>
      <c r="P6" s="30">
        <v>73</v>
      </c>
      <c r="Q6" s="30">
        <v>87</v>
      </c>
      <c r="R6" s="30">
        <v>84</v>
      </c>
      <c r="S6" s="30">
        <v>81</v>
      </c>
      <c r="T6" s="30">
        <v>76</v>
      </c>
      <c r="U6" s="30">
        <v>78</v>
      </c>
      <c r="V6" s="30">
        <v>92</v>
      </c>
      <c r="W6" s="30">
        <v>84</v>
      </c>
      <c r="X6" s="30">
        <v>85</v>
      </c>
      <c r="Y6" s="30">
        <v>89</v>
      </c>
      <c r="Z6" s="30">
        <v>95</v>
      </c>
      <c r="AA6" s="30">
        <v>94</v>
      </c>
      <c r="AB6" s="30">
        <v>94</v>
      </c>
      <c r="AC6" s="30">
        <v>87</v>
      </c>
      <c r="AD6" s="30">
        <v>89</v>
      </c>
      <c r="AE6" s="30">
        <v>90</v>
      </c>
      <c r="AF6" s="30">
        <v>86</v>
      </c>
      <c r="AG6" s="30">
        <v>85</v>
      </c>
      <c r="AH6" s="4"/>
      <c r="AL6" s="3">
        <v>98</v>
      </c>
      <c r="AM6">
        <v>42</v>
      </c>
      <c r="AN6">
        <v>61</v>
      </c>
      <c r="AO6">
        <v>91</v>
      </c>
      <c r="AP6">
        <v>86</v>
      </c>
      <c r="AQ6">
        <v>85</v>
      </c>
      <c r="AR6" s="3"/>
      <c r="AS6" s="30"/>
      <c r="AT6">
        <v>4</v>
      </c>
      <c r="AU6" s="3">
        <f t="shared" ref="AU6:BA6" si="4">COUNTIF(AL:AL,"=4")</f>
        <v>0</v>
      </c>
      <c r="AV6" s="3">
        <f t="shared" si="4"/>
        <v>0</v>
      </c>
      <c r="AW6" s="3">
        <f t="shared" si="4"/>
        <v>0</v>
      </c>
      <c r="AX6" s="3">
        <f t="shared" si="4"/>
        <v>0</v>
      </c>
      <c r="AY6" s="3">
        <f>COUNTIF(AP:AP,"=4")</f>
        <v>0</v>
      </c>
      <c r="AZ6" s="3">
        <f>COUNTIF(AQ:AQ,"=4")</f>
        <v>0</v>
      </c>
      <c r="BA6" s="3">
        <f t="shared" si="4"/>
        <v>0</v>
      </c>
    </row>
    <row r="7" spans="1:53">
      <c r="A7" s="13"/>
      <c r="B7" s="11">
        <v>3</v>
      </c>
      <c r="C7" s="30"/>
      <c r="D7" s="30"/>
      <c r="E7" s="30"/>
      <c r="F7" s="3"/>
      <c r="G7" s="30">
        <v>96</v>
      </c>
      <c r="H7" s="30">
        <v>92</v>
      </c>
      <c r="I7" s="30">
        <v>96</v>
      </c>
      <c r="J7" s="30">
        <v>80</v>
      </c>
      <c r="K7" s="30">
        <v>89</v>
      </c>
      <c r="L7" s="30">
        <v>82</v>
      </c>
      <c r="M7" s="30">
        <v>89</v>
      </c>
      <c r="N7" s="30">
        <v>74</v>
      </c>
      <c r="O7" s="30">
        <v>81</v>
      </c>
      <c r="P7" s="30">
        <v>70</v>
      </c>
      <c r="Q7" s="30">
        <v>80</v>
      </c>
      <c r="R7" s="30">
        <v>80</v>
      </c>
      <c r="S7" s="30">
        <v>75</v>
      </c>
      <c r="T7" s="30">
        <v>72</v>
      </c>
      <c r="U7" s="30">
        <v>71</v>
      </c>
      <c r="V7" s="30">
        <v>96</v>
      </c>
      <c r="W7" s="30">
        <v>88</v>
      </c>
      <c r="X7" s="30">
        <v>83</v>
      </c>
      <c r="Y7" s="30">
        <v>88</v>
      </c>
      <c r="Z7" s="30">
        <v>90</v>
      </c>
      <c r="AA7" s="30">
        <v>89</v>
      </c>
      <c r="AB7" s="30">
        <v>94</v>
      </c>
      <c r="AC7" s="30">
        <v>82</v>
      </c>
      <c r="AD7" s="30">
        <v>91</v>
      </c>
      <c r="AE7" s="30">
        <v>86</v>
      </c>
      <c r="AF7" s="30">
        <v>87</v>
      </c>
      <c r="AG7" s="30">
        <v>84</v>
      </c>
      <c r="AH7" s="4"/>
      <c r="AL7" s="30">
        <v>99</v>
      </c>
      <c r="AM7">
        <v>73</v>
      </c>
      <c r="AN7">
        <v>28</v>
      </c>
      <c r="AO7">
        <v>93</v>
      </c>
      <c r="AP7">
        <v>66</v>
      </c>
      <c r="AQ7">
        <v>96</v>
      </c>
      <c r="AR7" s="3"/>
      <c r="AS7" s="3"/>
      <c r="AT7">
        <v>5</v>
      </c>
      <c r="AU7" s="3">
        <f t="shared" ref="AU7:BA7" si="5">COUNTIF(AL:AL,"=5")</f>
        <v>0</v>
      </c>
      <c r="AV7" s="3">
        <f t="shared" si="5"/>
        <v>0</v>
      </c>
      <c r="AW7" s="3">
        <f t="shared" si="5"/>
        <v>0</v>
      </c>
      <c r="AX7" s="3">
        <f t="shared" si="5"/>
        <v>0</v>
      </c>
      <c r="AY7" s="3">
        <f>COUNTIF(AP:AP,"=5")</f>
        <v>0</v>
      </c>
      <c r="AZ7" s="3">
        <f>COUNTIF(AQ:AQ,"=5")</f>
        <v>0</v>
      </c>
      <c r="BA7" s="3">
        <f t="shared" si="5"/>
        <v>0</v>
      </c>
    </row>
    <row r="8" spans="1:53">
      <c r="A8" s="13"/>
      <c r="B8" s="11">
        <v>4</v>
      </c>
      <c r="C8" s="30"/>
      <c r="D8" s="30"/>
      <c r="E8" s="30"/>
      <c r="F8" s="30"/>
      <c r="G8" s="3"/>
      <c r="H8" s="30">
        <v>95</v>
      </c>
      <c r="I8" s="30">
        <v>99</v>
      </c>
      <c r="J8" s="30">
        <v>97</v>
      </c>
      <c r="K8" s="30">
        <v>98</v>
      </c>
      <c r="L8" s="30">
        <v>96</v>
      </c>
      <c r="M8" s="30">
        <v>95</v>
      </c>
      <c r="N8" s="30">
        <v>96</v>
      </c>
      <c r="O8" s="30">
        <v>96</v>
      </c>
      <c r="P8" s="30">
        <v>94</v>
      </c>
      <c r="Q8" s="30">
        <v>95</v>
      </c>
      <c r="R8" s="30">
        <v>91</v>
      </c>
      <c r="S8" s="30">
        <v>89</v>
      </c>
      <c r="T8" s="30">
        <v>84</v>
      </c>
      <c r="U8" s="30">
        <v>92</v>
      </c>
      <c r="V8" s="30">
        <v>96</v>
      </c>
      <c r="W8" s="30">
        <v>97</v>
      </c>
      <c r="X8" s="30">
        <v>98</v>
      </c>
      <c r="Y8" s="30">
        <v>96</v>
      </c>
      <c r="Z8" s="30">
        <v>95</v>
      </c>
      <c r="AA8" s="30">
        <v>91</v>
      </c>
      <c r="AB8" s="30">
        <v>96</v>
      </c>
      <c r="AC8" s="30">
        <v>93</v>
      </c>
      <c r="AD8" s="30">
        <v>91</v>
      </c>
      <c r="AE8" s="30">
        <v>95</v>
      </c>
      <c r="AF8" s="30">
        <v>97</v>
      </c>
      <c r="AG8" s="30">
        <v>86</v>
      </c>
      <c r="AH8" s="4"/>
      <c r="AL8" s="3">
        <v>100</v>
      </c>
      <c r="AM8">
        <v>61</v>
      </c>
      <c r="AN8">
        <v>37</v>
      </c>
      <c r="AO8">
        <v>78</v>
      </c>
      <c r="AP8">
        <v>54</v>
      </c>
      <c r="AQ8">
        <v>52</v>
      </c>
      <c r="AR8" s="3"/>
      <c r="AS8" s="30"/>
      <c r="AT8">
        <v>6</v>
      </c>
      <c r="AU8" s="3">
        <f t="shared" ref="AU8:BA8" si="6">COUNTIF(AL:AL,"=6")</f>
        <v>0</v>
      </c>
      <c r="AV8" s="3">
        <f t="shared" si="6"/>
        <v>0</v>
      </c>
      <c r="AW8" s="3">
        <f t="shared" si="6"/>
        <v>0</v>
      </c>
      <c r="AX8" s="3">
        <f t="shared" si="6"/>
        <v>0</v>
      </c>
      <c r="AY8" s="3">
        <f>COUNTIF(AP:AP,"=6")</f>
        <v>0</v>
      </c>
      <c r="AZ8" s="3">
        <f>COUNTIF(AQ:AQ,"=6")</f>
        <v>0</v>
      </c>
      <c r="BA8" s="3">
        <f t="shared" si="6"/>
        <v>0</v>
      </c>
    </row>
    <row r="9" spans="1:53">
      <c r="A9" s="13"/>
      <c r="B9" s="11">
        <v>5</v>
      </c>
      <c r="C9" s="3"/>
      <c r="D9" s="3"/>
      <c r="E9" s="3"/>
      <c r="F9" s="3"/>
      <c r="G9" s="3"/>
      <c r="H9" s="3"/>
      <c r="I9" s="30">
        <v>98</v>
      </c>
      <c r="J9" s="30">
        <v>100</v>
      </c>
      <c r="K9" s="30">
        <v>94</v>
      </c>
      <c r="L9" s="30">
        <v>89</v>
      </c>
      <c r="M9" s="30">
        <v>96</v>
      </c>
      <c r="N9" s="30">
        <v>81</v>
      </c>
      <c r="O9" s="30">
        <v>90</v>
      </c>
      <c r="P9" s="30">
        <v>79</v>
      </c>
      <c r="Q9" s="30">
        <v>92</v>
      </c>
      <c r="R9" s="30">
        <v>85</v>
      </c>
      <c r="S9" s="30">
        <v>78</v>
      </c>
      <c r="T9" s="30">
        <v>75</v>
      </c>
      <c r="U9" s="30">
        <v>78</v>
      </c>
      <c r="V9" s="30">
        <v>89</v>
      </c>
      <c r="W9" s="30">
        <v>97</v>
      </c>
      <c r="X9" s="30">
        <v>83</v>
      </c>
      <c r="Y9" s="30">
        <v>89</v>
      </c>
      <c r="Z9" s="30">
        <v>91</v>
      </c>
      <c r="AA9" s="30">
        <v>92</v>
      </c>
      <c r="AB9" s="30">
        <v>96</v>
      </c>
      <c r="AC9" s="30">
        <v>94</v>
      </c>
      <c r="AD9" s="30">
        <v>96</v>
      </c>
      <c r="AE9" s="30">
        <v>95</v>
      </c>
      <c r="AF9" s="30">
        <v>86</v>
      </c>
      <c r="AG9" s="30">
        <v>92</v>
      </c>
      <c r="AH9" s="4"/>
      <c r="AL9" s="30">
        <v>91</v>
      </c>
      <c r="AM9">
        <v>51</v>
      </c>
      <c r="AN9">
        <v>45</v>
      </c>
      <c r="AO9">
        <v>96</v>
      </c>
      <c r="AP9">
        <v>73</v>
      </c>
      <c r="AQ9">
        <v>74</v>
      </c>
      <c r="AR9" s="3"/>
      <c r="AS9" s="3"/>
      <c r="AT9">
        <v>7</v>
      </c>
      <c r="AU9" s="3">
        <f t="shared" ref="AU9:BA9" si="7">COUNTIF(AL:AL,"=7")</f>
        <v>0</v>
      </c>
      <c r="AV9" s="3">
        <f t="shared" si="7"/>
        <v>0</v>
      </c>
      <c r="AW9" s="3">
        <f t="shared" si="7"/>
        <v>0</v>
      </c>
      <c r="AX9" s="3">
        <f t="shared" si="7"/>
        <v>0</v>
      </c>
      <c r="AY9" s="3">
        <f>COUNTIF(AP:AP,"=7")</f>
        <v>0</v>
      </c>
      <c r="AZ9" s="3">
        <f>COUNTIF(AQ:AQ,"=7")</f>
        <v>0</v>
      </c>
      <c r="BA9" s="3">
        <f t="shared" si="7"/>
        <v>0</v>
      </c>
    </row>
    <row r="10" spans="1:53">
      <c r="A10" s="13"/>
      <c r="B10" s="11">
        <v>6</v>
      </c>
      <c r="C10" s="3"/>
      <c r="D10" s="3"/>
      <c r="E10" s="3"/>
      <c r="F10" s="3"/>
      <c r="G10" s="3"/>
      <c r="H10" s="3"/>
      <c r="I10" s="3"/>
      <c r="J10" s="30">
        <v>99</v>
      </c>
      <c r="K10" s="30">
        <v>96</v>
      </c>
      <c r="L10" s="30">
        <v>84</v>
      </c>
      <c r="M10" s="30">
        <v>92</v>
      </c>
      <c r="N10" s="30">
        <v>86</v>
      </c>
      <c r="O10" s="30">
        <v>89</v>
      </c>
      <c r="P10" s="30">
        <v>83</v>
      </c>
      <c r="Q10" s="30">
        <v>89</v>
      </c>
      <c r="R10" s="30">
        <v>82</v>
      </c>
      <c r="S10" s="30">
        <v>79</v>
      </c>
      <c r="T10" s="30">
        <v>81</v>
      </c>
      <c r="U10" s="30">
        <v>79</v>
      </c>
      <c r="V10" s="30">
        <v>89</v>
      </c>
      <c r="W10" s="30">
        <v>90</v>
      </c>
      <c r="X10" s="30">
        <v>83</v>
      </c>
      <c r="Y10" s="30">
        <v>92</v>
      </c>
      <c r="Z10" s="30">
        <v>93</v>
      </c>
      <c r="AA10" s="30">
        <v>97</v>
      </c>
      <c r="AB10" s="30">
        <v>96</v>
      </c>
      <c r="AC10" s="30">
        <v>93</v>
      </c>
      <c r="AD10" s="30">
        <v>92</v>
      </c>
      <c r="AE10" s="30">
        <v>95</v>
      </c>
      <c r="AF10" s="30">
        <v>89</v>
      </c>
      <c r="AG10" s="30">
        <v>87</v>
      </c>
      <c r="AH10" s="4"/>
      <c r="AL10" s="30">
        <v>98</v>
      </c>
      <c r="AM10">
        <v>51</v>
      </c>
      <c r="AN10">
        <v>74</v>
      </c>
      <c r="AO10">
        <v>75</v>
      </c>
      <c r="AP10">
        <v>89</v>
      </c>
      <c r="AQ10">
        <v>89</v>
      </c>
      <c r="AR10" s="3"/>
      <c r="AS10" s="3"/>
      <c r="AT10">
        <v>8</v>
      </c>
      <c r="AU10" s="3">
        <f t="shared" ref="AU10:BA10" si="8">COUNTIF(AL:AL,"=8")</f>
        <v>0</v>
      </c>
      <c r="AV10" s="3">
        <f t="shared" si="8"/>
        <v>0</v>
      </c>
      <c r="AW10" s="3">
        <f t="shared" si="8"/>
        <v>0</v>
      </c>
      <c r="AX10" s="3">
        <f t="shared" si="8"/>
        <v>0</v>
      </c>
      <c r="AY10" s="3">
        <f>COUNTIF(AP:AP,"=8")</f>
        <v>0</v>
      </c>
      <c r="AZ10" s="3">
        <f>COUNTIF(AQ:AQ,"=8")</f>
        <v>0</v>
      </c>
      <c r="BA10" s="3">
        <f t="shared" si="8"/>
        <v>0</v>
      </c>
    </row>
    <row r="11" spans="1:53">
      <c r="A11" s="13"/>
      <c r="B11" s="11">
        <v>7</v>
      </c>
      <c r="C11" s="3"/>
      <c r="D11" s="3"/>
      <c r="E11" s="3"/>
      <c r="F11" s="3"/>
      <c r="G11" s="3"/>
      <c r="H11" s="3"/>
      <c r="I11" s="3"/>
      <c r="J11" s="3"/>
      <c r="K11" s="30">
        <v>93</v>
      </c>
      <c r="L11" s="30">
        <v>88</v>
      </c>
      <c r="M11" s="30">
        <v>93</v>
      </c>
      <c r="N11" s="30">
        <v>84</v>
      </c>
      <c r="O11" s="30">
        <v>85</v>
      </c>
      <c r="P11" s="30">
        <v>80</v>
      </c>
      <c r="Q11" s="30">
        <v>88</v>
      </c>
      <c r="R11" s="30">
        <v>81</v>
      </c>
      <c r="S11" s="30">
        <v>78</v>
      </c>
      <c r="T11" s="30">
        <v>77</v>
      </c>
      <c r="U11" s="30">
        <v>83</v>
      </c>
      <c r="V11" s="30">
        <v>83</v>
      </c>
      <c r="W11" s="30">
        <v>90</v>
      </c>
      <c r="X11" s="30">
        <v>79</v>
      </c>
      <c r="Y11" s="30">
        <v>88</v>
      </c>
      <c r="Z11" s="30">
        <v>89</v>
      </c>
      <c r="AA11" s="30">
        <v>86</v>
      </c>
      <c r="AB11" s="30">
        <v>95</v>
      </c>
      <c r="AC11" s="30">
        <v>96</v>
      </c>
      <c r="AD11" s="30">
        <v>91</v>
      </c>
      <c r="AE11" s="30">
        <v>98</v>
      </c>
      <c r="AF11" s="30">
        <v>87</v>
      </c>
      <c r="AG11" s="30">
        <v>95</v>
      </c>
      <c r="AH11" s="4"/>
      <c r="AL11" s="30">
        <v>96</v>
      </c>
      <c r="AM11">
        <v>59</v>
      </c>
      <c r="AN11">
        <v>60</v>
      </c>
      <c r="AO11">
        <v>87</v>
      </c>
      <c r="AP11">
        <v>93</v>
      </c>
      <c r="AQ11">
        <v>94</v>
      </c>
      <c r="AR11" s="3"/>
      <c r="AT11">
        <v>9</v>
      </c>
      <c r="AU11" s="3">
        <f t="shared" ref="AU11:BA11" si="9">COUNTIF(AL:AL,"=9")</f>
        <v>0</v>
      </c>
      <c r="AV11" s="3">
        <f t="shared" si="9"/>
        <v>0</v>
      </c>
      <c r="AW11" s="3">
        <f t="shared" si="9"/>
        <v>0</v>
      </c>
      <c r="AX11" s="3">
        <f t="shared" si="9"/>
        <v>0</v>
      </c>
      <c r="AY11" s="3">
        <f>COUNTIF(AP:AP,"=9")</f>
        <v>0</v>
      </c>
      <c r="AZ11" s="3">
        <f>COUNTIF(AQ:AQ,"=9")</f>
        <v>0</v>
      </c>
      <c r="BA11" s="3">
        <f t="shared" si="9"/>
        <v>0</v>
      </c>
    </row>
    <row r="12" spans="1:53">
      <c r="A12" s="13"/>
      <c r="B12" s="11">
        <v>8</v>
      </c>
      <c r="C12" s="3"/>
      <c r="D12" s="3"/>
      <c r="E12" s="3"/>
      <c r="F12" s="3"/>
      <c r="G12" s="3"/>
      <c r="H12" s="3"/>
      <c r="I12" s="3"/>
      <c r="J12" s="3"/>
      <c r="K12" s="3"/>
      <c r="L12" s="30">
        <v>82</v>
      </c>
      <c r="M12" s="30">
        <v>93</v>
      </c>
      <c r="N12" s="30">
        <v>94</v>
      </c>
      <c r="O12" s="30">
        <v>99</v>
      </c>
      <c r="P12" s="30">
        <v>89</v>
      </c>
      <c r="Q12" s="30">
        <v>93</v>
      </c>
      <c r="R12" s="30">
        <v>91</v>
      </c>
      <c r="S12" s="30">
        <v>89</v>
      </c>
      <c r="T12" s="30">
        <v>91</v>
      </c>
      <c r="U12" s="30">
        <v>86</v>
      </c>
      <c r="V12" s="30">
        <v>87</v>
      </c>
      <c r="W12" s="30">
        <v>90</v>
      </c>
      <c r="X12" s="30">
        <v>78</v>
      </c>
      <c r="Y12" s="30">
        <v>85</v>
      </c>
      <c r="Z12" s="30">
        <v>89</v>
      </c>
      <c r="AA12" s="30">
        <v>92</v>
      </c>
      <c r="AB12" s="30">
        <v>88</v>
      </c>
      <c r="AC12" s="30">
        <v>86</v>
      </c>
      <c r="AD12" s="30">
        <v>99</v>
      </c>
      <c r="AE12" s="30">
        <v>94</v>
      </c>
      <c r="AF12" s="30">
        <v>83</v>
      </c>
      <c r="AG12" s="30">
        <v>87</v>
      </c>
      <c r="AH12" s="4"/>
      <c r="AL12" s="3">
        <v>89</v>
      </c>
      <c r="AM12">
        <v>75</v>
      </c>
      <c r="AN12">
        <v>29</v>
      </c>
      <c r="AO12">
        <v>90</v>
      </c>
      <c r="AP12">
        <v>47</v>
      </c>
      <c r="AQ12">
        <v>81</v>
      </c>
      <c r="AR12" s="3"/>
      <c r="AT12">
        <v>10</v>
      </c>
      <c r="AU12" s="3">
        <f t="shared" ref="AU12:BA12" si="10">COUNTIF(AL:AL,"=10")</f>
        <v>0</v>
      </c>
      <c r="AV12" s="3">
        <f t="shared" si="10"/>
        <v>0</v>
      </c>
      <c r="AW12" s="3">
        <f t="shared" si="10"/>
        <v>0</v>
      </c>
      <c r="AX12" s="3">
        <f t="shared" si="10"/>
        <v>0</v>
      </c>
      <c r="AY12" s="3">
        <f>COUNTIF(AP:AP,"=10")</f>
        <v>0</v>
      </c>
      <c r="AZ12" s="3">
        <f>COUNTIF(AQ:AQ,"=10")</f>
        <v>0</v>
      </c>
      <c r="BA12" s="3">
        <f t="shared" si="10"/>
        <v>0</v>
      </c>
    </row>
    <row r="13" spans="1:53">
      <c r="A13" s="13"/>
      <c r="B13" s="11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0">
        <v>92</v>
      </c>
      <c r="N13" s="30">
        <v>82</v>
      </c>
      <c r="O13" s="30">
        <v>80</v>
      </c>
      <c r="P13" s="30">
        <v>80</v>
      </c>
      <c r="Q13" s="30">
        <v>88</v>
      </c>
      <c r="R13" s="30">
        <v>86</v>
      </c>
      <c r="S13" s="30">
        <v>77</v>
      </c>
      <c r="T13" s="30">
        <v>81</v>
      </c>
      <c r="U13" s="30">
        <v>74</v>
      </c>
      <c r="V13" s="30">
        <v>80</v>
      </c>
      <c r="W13" s="30">
        <v>80</v>
      </c>
      <c r="X13" s="30">
        <v>84</v>
      </c>
      <c r="Y13" s="30">
        <v>90</v>
      </c>
      <c r="Z13" s="30">
        <v>84</v>
      </c>
      <c r="AA13" s="30">
        <v>85</v>
      </c>
      <c r="AB13" s="30">
        <v>94</v>
      </c>
      <c r="AC13" s="30">
        <v>97</v>
      </c>
      <c r="AD13" s="30">
        <v>87</v>
      </c>
      <c r="AE13" s="30">
        <v>92</v>
      </c>
      <c r="AF13" s="30">
        <v>96</v>
      </c>
      <c r="AG13" s="30">
        <v>95</v>
      </c>
      <c r="AH13" s="4"/>
      <c r="AL13" s="30">
        <v>95</v>
      </c>
      <c r="AM13">
        <v>48</v>
      </c>
      <c r="AN13">
        <v>32</v>
      </c>
      <c r="AO13">
        <v>90</v>
      </c>
      <c r="AP13">
        <v>72</v>
      </c>
      <c r="AQ13">
        <v>76</v>
      </c>
      <c r="AR13" s="3"/>
      <c r="AT13">
        <v>11</v>
      </c>
      <c r="AU13" s="3">
        <f t="shared" ref="AU13:BA13" si="11">COUNTIF(AL:AL,"=11")</f>
        <v>0</v>
      </c>
      <c r="AV13" s="3">
        <f t="shared" si="11"/>
        <v>0</v>
      </c>
      <c r="AW13" s="3">
        <f t="shared" si="11"/>
        <v>0</v>
      </c>
      <c r="AX13" s="3">
        <f t="shared" si="11"/>
        <v>0</v>
      </c>
      <c r="AY13" s="3">
        <f>COUNTIF(AP:AP,"=11")</f>
        <v>0</v>
      </c>
      <c r="AZ13" s="3">
        <f>COUNTIF(AQ:AQ,"=11")</f>
        <v>0</v>
      </c>
      <c r="BA13" s="3">
        <f t="shared" si="11"/>
        <v>0</v>
      </c>
    </row>
    <row r="14" spans="1:53">
      <c r="A14" s="13"/>
      <c r="B14" s="11">
        <v>10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0">
        <v>89</v>
      </c>
      <c r="O14" s="30">
        <v>92</v>
      </c>
      <c r="P14" s="30">
        <v>86</v>
      </c>
      <c r="Q14" s="30">
        <v>100</v>
      </c>
      <c r="R14" s="30">
        <v>95</v>
      </c>
      <c r="S14" s="30">
        <v>90</v>
      </c>
      <c r="T14" s="30">
        <v>85</v>
      </c>
      <c r="U14" s="30">
        <v>88</v>
      </c>
      <c r="V14" s="30">
        <v>88</v>
      </c>
      <c r="W14" s="30">
        <v>93</v>
      </c>
      <c r="X14" s="30">
        <v>79</v>
      </c>
      <c r="Y14" s="30">
        <v>85</v>
      </c>
      <c r="Z14" s="30">
        <v>86</v>
      </c>
      <c r="AA14" s="30">
        <v>91</v>
      </c>
      <c r="AB14" s="30">
        <v>96</v>
      </c>
      <c r="AC14" s="30">
        <v>89</v>
      </c>
      <c r="AD14" s="30">
        <v>97</v>
      </c>
      <c r="AE14" s="30">
        <v>98</v>
      </c>
      <c r="AF14" s="30">
        <v>84</v>
      </c>
      <c r="AG14" s="30">
        <v>94</v>
      </c>
      <c r="AH14" s="4"/>
      <c r="AL14" s="30">
        <v>94</v>
      </c>
      <c r="AM14">
        <v>55</v>
      </c>
      <c r="AN14">
        <v>38</v>
      </c>
      <c r="AO14">
        <v>79</v>
      </c>
      <c r="AP14">
        <v>66</v>
      </c>
      <c r="AQ14">
        <v>66</v>
      </c>
      <c r="AR14" s="3"/>
      <c r="AT14">
        <v>12</v>
      </c>
      <c r="AU14" s="3">
        <f t="shared" ref="AU14:BA14" si="12">COUNTIF(AL:AL,"=12")</f>
        <v>0</v>
      </c>
      <c r="AV14" s="3">
        <f t="shared" si="12"/>
        <v>0</v>
      </c>
      <c r="AW14" s="3">
        <f t="shared" si="12"/>
        <v>0</v>
      </c>
      <c r="AX14" s="3">
        <f t="shared" si="12"/>
        <v>0</v>
      </c>
      <c r="AY14" s="3">
        <f>COUNTIF(AP:AP,"=12")</f>
        <v>0</v>
      </c>
      <c r="AZ14" s="3">
        <f>COUNTIF(AQ:AQ,"=12")</f>
        <v>0</v>
      </c>
      <c r="BA14" s="3">
        <f t="shared" si="12"/>
        <v>0</v>
      </c>
    </row>
    <row r="15" spans="1:53">
      <c r="A15" s="13"/>
      <c r="B15" s="11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0">
        <v>100</v>
      </c>
      <c r="P15" s="30">
        <v>98</v>
      </c>
      <c r="Q15" s="30">
        <v>92</v>
      </c>
      <c r="R15" s="30">
        <v>94</v>
      </c>
      <c r="S15" s="30">
        <v>98</v>
      </c>
      <c r="T15" s="30">
        <v>98</v>
      </c>
      <c r="U15" s="30">
        <v>99</v>
      </c>
      <c r="V15" s="30">
        <v>78</v>
      </c>
      <c r="W15" s="30">
        <v>80</v>
      </c>
      <c r="X15" s="30">
        <v>72</v>
      </c>
      <c r="Y15" s="30">
        <v>71</v>
      </c>
      <c r="Z15" s="30">
        <v>74</v>
      </c>
      <c r="AA15" s="30">
        <v>79</v>
      </c>
      <c r="AB15" s="30">
        <v>81</v>
      </c>
      <c r="AC15" s="30">
        <v>81</v>
      </c>
      <c r="AD15" s="30">
        <v>95</v>
      </c>
      <c r="AE15" s="30">
        <v>87</v>
      </c>
      <c r="AF15" s="30">
        <v>71</v>
      </c>
      <c r="AG15" s="30">
        <v>80</v>
      </c>
      <c r="AH15" s="4"/>
      <c r="AL15" s="30">
        <v>92</v>
      </c>
      <c r="AM15">
        <v>68</v>
      </c>
      <c r="AN15">
        <v>39</v>
      </c>
      <c r="AO15">
        <v>85</v>
      </c>
      <c r="AP15">
        <v>80</v>
      </c>
      <c r="AQ15">
        <v>81</v>
      </c>
      <c r="AR15" s="3"/>
      <c r="AT15">
        <v>13</v>
      </c>
      <c r="AU15" s="3">
        <f t="shared" ref="AU15:BA15" si="13">COUNTIF(AL:AL,"=13")</f>
        <v>0</v>
      </c>
      <c r="AV15" s="3">
        <f t="shared" si="13"/>
        <v>3</v>
      </c>
      <c r="AW15" s="3">
        <f t="shared" si="13"/>
        <v>0</v>
      </c>
      <c r="AX15" s="3">
        <f t="shared" si="13"/>
        <v>0</v>
      </c>
      <c r="AY15" s="3">
        <f>COUNTIF(AP:AP,"=13")</f>
        <v>0</v>
      </c>
      <c r="AZ15" s="3">
        <f>COUNTIF(AQ:AQ,"=13")</f>
        <v>0</v>
      </c>
      <c r="BA15" s="3">
        <f t="shared" si="13"/>
        <v>0</v>
      </c>
    </row>
    <row r="16" spans="1:53">
      <c r="A16" s="13"/>
      <c r="B16" s="11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0">
        <v>96</v>
      </c>
      <c r="Q16" s="30">
        <v>97</v>
      </c>
      <c r="R16" s="30">
        <v>96</v>
      </c>
      <c r="S16" s="30">
        <v>97</v>
      </c>
      <c r="T16" s="30">
        <v>95</v>
      </c>
      <c r="U16" s="30">
        <v>95</v>
      </c>
      <c r="V16" s="30">
        <v>81</v>
      </c>
      <c r="W16" s="30">
        <v>84</v>
      </c>
      <c r="X16" s="30">
        <v>75</v>
      </c>
      <c r="Y16" s="30">
        <v>79</v>
      </c>
      <c r="Z16" s="30">
        <v>83</v>
      </c>
      <c r="AA16" s="30">
        <v>88</v>
      </c>
      <c r="AB16" s="30">
        <v>88</v>
      </c>
      <c r="AC16" s="30">
        <v>83</v>
      </c>
      <c r="AD16" s="30">
        <v>94</v>
      </c>
      <c r="AE16" s="30">
        <v>91</v>
      </c>
      <c r="AF16" s="30">
        <v>80</v>
      </c>
      <c r="AG16" s="30">
        <v>85</v>
      </c>
      <c r="AH16" s="4"/>
      <c r="AL16" s="30">
        <v>95</v>
      </c>
      <c r="AM16">
        <v>33</v>
      </c>
      <c r="AN16">
        <v>79</v>
      </c>
      <c r="AO16">
        <v>77</v>
      </c>
      <c r="AP16">
        <v>95</v>
      </c>
      <c r="AQ16">
        <v>95</v>
      </c>
      <c r="AR16" s="3"/>
      <c r="AT16">
        <v>14</v>
      </c>
      <c r="AU16" s="3">
        <f t="shared" ref="AU16:BA16" si="14">COUNTIF(AL:AL,"=14")</f>
        <v>0</v>
      </c>
      <c r="AV16" s="3">
        <f t="shared" si="14"/>
        <v>4</v>
      </c>
      <c r="AW16" s="3">
        <f t="shared" si="14"/>
        <v>0</v>
      </c>
      <c r="AX16" s="3">
        <f t="shared" si="14"/>
        <v>0</v>
      </c>
      <c r="AY16" s="3">
        <f>COUNTIF(AP:AP,"=14")</f>
        <v>0</v>
      </c>
      <c r="AZ16" s="3">
        <f>COUNTIF(AQ:AQ,"=14")</f>
        <v>0</v>
      </c>
      <c r="BA16" s="3">
        <f t="shared" si="14"/>
        <v>0</v>
      </c>
    </row>
    <row r="17" spans="1:53">
      <c r="A17" s="13"/>
      <c r="B17" s="11">
        <v>13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0">
        <v>91</v>
      </c>
      <c r="R17" s="30">
        <v>94</v>
      </c>
      <c r="S17" s="30">
        <v>99</v>
      </c>
      <c r="T17" s="30">
        <v>95</v>
      </c>
      <c r="U17" s="30">
        <v>100</v>
      </c>
      <c r="V17" s="30">
        <v>73</v>
      </c>
      <c r="W17" s="30">
        <v>77</v>
      </c>
      <c r="X17" s="30">
        <v>67</v>
      </c>
      <c r="Y17" s="30">
        <v>71</v>
      </c>
      <c r="Z17" s="30">
        <v>72</v>
      </c>
      <c r="AA17" s="30">
        <v>74</v>
      </c>
      <c r="AB17" s="30">
        <v>75</v>
      </c>
      <c r="AC17" s="30">
        <v>81</v>
      </c>
      <c r="AD17" s="30">
        <v>88</v>
      </c>
      <c r="AE17" s="30">
        <v>85</v>
      </c>
      <c r="AF17" s="30">
        <v>67</v>
      </c>
      <c r="AG17" s="30">
        <v>82</v>
      </c>
      <c r="AH17" s="4"/>
      <c r="AL17" s="3">
        <v>98</v>
      </c>
      <c r="AM17">
        <v>55</v>
      </c>
      <c r="AN17">
        <v>40</v>
      </c>
      <c r="AO17">
        <v>78</v>
      </c>
      <c r="AP17">
        <v>68</v>
      </c>
      <c r="AQ17">
        <v>67</v>
      </c>
      <c r="AR17" s="3"/>
      <c r="AT17">
        <v>15</v>
      </c>
      <c r="AU17" s="3">
        <f t="shared" ref="AU17:BA17" si="15">COUNTIF(AL:AL,"=15")</f>
        <v>0</v>
      </c>
      <c r="AV17" s="3">
        <f t="shared" si="15"/>
        <v>1</v>
      </c>
      <c r="AW17" s="3">
        <f t="shared" si="15"/>
        <v>0</v>
      </c>
      <c r="AX17" s="3">
        <f t="shared" si="15"/>
        <v>0</v>
      </c>
      <c r="AY17" s="3">
        <f>COUNTIF(AP:AP,"=15")</f>
        <v>0</v>
      </c>
      <c r="AZ17" s="3">
        <f>COUNTIF(AQ:AQ,"=15")</f>
        <v>0</v>
      </c>
      <c r="BA17" s="3">
        <f t="shared" si="15"/>
        <v>0</v>
      </c>
    </row>
    <row r="18" spans="1:53">
      <c r="A18" s="13"/>
      <c r="B18" s="11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0">
        <v>98</v>
      </c>
      <c r="S18" s="30">
        <v>93</v>
      </c>
      <c r="T18" s="30">
        <v>94</v>
      </c>
      <c r="U18" s="30">
        <v>93</v>
      </c>
      <c r="V18" s="30">
        <v>87</v>
      </c>
      <c r="W18" s="30">
        <v>92</v>
      </c>
      <c r="X18" s="30">
        <v>77</v>
      </c>
      <c r="Y18" s="30">
        <v>80</v>
      </c>
      <c r="Z18" s="30">
        <v>85</v>
      </c>
      <c r="AA18" s="30">
        <v>88</v>
      </c>
      <c r="AB18" s="30">
        <v>89</v>
      </c>
      <c r="AC18" s="30">
        <v>84</v>
      </c>
      <c r="AD18" s="30">
        <v>99</v>
      </c>
      <c r="AE18" s="30">
        <v>93</v>
      </c>
      <c r="AF18" s="30">
        <v>81</v>
      </c>
      <c r="AG18" s="30">
        <v>90</v>
      </c>
      <c r="AH18" s="4"/>
      <c r="AL18" s="30">
        <v>86</v>
      </c>
      <c r="AM18">
        <v>39</v>
      </c>
      <c r="AN18">
        <v>31</v>
      </c>
      <c r="AO18">
        <v>67</v>
      </c>
      <c r="AP18">
        <v>57</v>
      </c>
      <c r="AQ18">
        <v>55</v>
      </c>
      <c r="AR18" s="3"/>
      <c r="AT18">
        <v>16</v>
      </c>
      <c r="AU18" s="3">
        <f t="shared" ref="AU18:BA18" si="16">COUNTIF(AL:AL,"=16")</f>
        <v>0</v>
      </c>
      <c r="AV18" s="3">
        <f t="shared" si="16"/>
        <v>2</v>
      </c>
      <c r="AW18" s="3">
        <f t="shared" si="16"/>
        <v>0</v>
      </c>
      <c r="AX18" s="3">
        <f t="shared" si="16"/>
        <v>0</v>
      </c>
      <c r="AY18" s="3">
        <f>COUNTIF(AP:AP,"=16")</f>
        <v>0</v>
      </c>
      <c r="AZ18" s="3">
        <f>COUNTIF(AQ:AQ,"=16")</f>
        <v>0</v>
      </c>
      <c r="BA18" s="3">
        <f t="shared" si="16"/>
        <v>0</v>
      </c>
    </row>
    <row r="19" spans="1:53">
      <c r="A19" s="13"/>
      <c r="B19" s="11">
        <v>15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0">
        <v>99</v>
      </c>
      <c r="T19" s="30">
        <v>97</v>
      </c>
      <c r="U19" s="30">
        <v>99</v>
      </c>
      <c r="V19" s="30">
        <v>82</v>
      </c>
      <c r="W19" s="30">
        <v>84</v>
      </c>
      <c r="X19" s="30">
        <v>87</v>
      </c>
      <c r="Y19" s="30">
        <v>90</v>
      </c>
      <c r="Z19" s="30">
        <v>87</v>
      </c>
      <c r="AA19" s="30">
        <v>88</v>
      </c>
      <c r="AB19" s="30">
        <v>87</v>
      </c>
      <c r="AC19" s="30">
        <v>89</v>
      </c>
      <c r="AD19" s="30">
        <v>86</v>
      </c>
      <c r="AE19" s="30">
        <v>88</v>
      </c>
      <c r="AF19" s="30">
        <v>87</v>
      </c>
      <c r="AG19" s="30">
        <v>88</v>
      </c>
      <c r="AH19" s="4"/>
      <c r="AL19" s="30">
        <v>97</v>
      </c>
      <c r="AM19">
        <v>67</v>
      </c>
      <c r="AN19">
        <v>32</v>
      </c>
      <c r="AO19">
        <v>78</v>
      </c>
      <c r="AP19">
        <v>67</v>
      </c>
      <c r="AQ19">
        <v>66</v>
      </c>
      <c r="AR19" s="3"/>
      <c r="AT19">
        <v>17</v>
      </c>
      <c r="AU19" s="3">
        <f t="shared" ref="AU19:BA19" si="17">COUNTIF(AL:AL,"=17")</f>
        <v>0</v>
      </c>
      <c r="AV19" s="3">
        <f t="shared" si="17"/>
        <v>1</v>
      </c>
      <c r="AW19" s="3">
        <f t="shared" si="17"/>
        <v>0</v>
      </c>
      <c r="AX19" s="3">
        <f t="shared" si="17"/>
        <v>0</v>
      </c>
      <c r="AY19" s="3">
        <f>COUNTIF(AP:AP,"=17")</f>
        <v>0</v>
      </c>
      <c r="AZ19" s="3">
        <f>COUNTIF(AQ:AQ,"=17")</f>
        <v>0</v>
      </c>
      <c r="BA19" s="3">
        <f t="shared" si="17"/>
        <v>0</v>
      </c>
    </row>
    <row r="20" spans="1:53">
      <c r="A20" s="13"/>
      <c r="B20" s="11">
        <v>16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0">
        <v>97</v>
      </c>
      <c r="U20" s="30">
        <v>98</v>
      </c>
      <c r="V20" s="30">
        <v>71</v>
      </c>
      <c r="W20" s="30">
        <v>74</v>
      </c>
      <c r="X20" s="30">
        <v>70</v>
      </c>
      <c r="Y20" s="30">
        <v>72</v>
      </c>
      <c r="Z20" s="30">
        <v>75</v>
      </c>
      <c r="AA20" s="30">
        <v>77</v>
      </c>
      <c r="AB20" s="30">
        <v>77</v>
      </c>
      <c r="AC20" s="30">
        <v>76</v>
      </c>
      <c r="AD20" s="30">
        <v>84</v>
      </c>
      <c r="AE20" s="30">
        <v>85</v>
      </c>
      <c r="AF20" s="30">
        <v>71</v>
      </c>
      <c r="AG20" s="30">
        <v>76</v>
      </c>
      <c r="AH20" s="4"/>
      <c r="AL20" s="30">
        <v>96</v>
      </c>
      <c r="AM20">
        <v>40</v>
      </c>
      <c r="AN20">
        <v>49</v>
      </c>
      <c r="AO20">
        <v>73</v>
      </c>
      <c r="AP20">
        <v>78</v>
      </c>
      <c r="AQ20">
        <v>76</v>
      </c>
      <c r="AR20" s="3"/>
      <c r="AT20">
        <v>18</v>
      </c>
      <c r="AU20" s="3">
        <f t="shared" ref="AU20:BA20" si="18">COUNTIF(AL:AL,"=18")</f>
        <v>0</v>
      </c>
      <c r="AV20" s="3">
        <f t="shared" si="18"/>
        <v>2</v>
      </c>
      <c r="AW20" s="3">
        <f t="shared" si="18"/>
        <v>0</v>
      </c>
      <c r="AX20" s="3">
        <f t="shared" si="18"/>
        <v>0</v>
      </c>
      <c r="AY20" s="3">
        <f>COUNTIF(AP:AP,"=18")</f>
        <v>0</v>
      </c>
      <c r="AZ20" s="3">
        <f>COUNTIF(AQ:AQ,"=18")</f>
        <v>0</v>
      </c>
      <c r="BA20" s="3">
        <f t="shared" si="18"/>
        <v>0</v>
      </c>
    </row>
    <row r="21" spans="1:53">
      <c r="A21" s="13"/>
      <c r="B21" s="11">
        <v>17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0">
        <v>96</v>
      </c>
      <c r="V21" s="30">
        <v>70</v>
      </c>
      <c r="W21" s="30">
        <v>78</v>
      </c>
      <c r="X21" s="30">
        <v>67</v>
      </c>
      <c r="Y21" s="30">
        <v>70</v>
      </c>
      <c r="Z21" s="30">
        <v>71</v>
      </c>
      <c r="AA21" s="30">
        <v>73</v>
      </c>
      <c r="AB21" s="30">
        <v>75</v>
      </c>
      <c r="AC21" s="30">
        <v>80</v>
      </c>
      <c r="AD21" s="30">
        <v>83</v>
      </c>
      <c r="AE21" s="30">
        <v>87</v>
      </c>
      <c r="AF21" s="30">
        <v>68</v>
      </c>
      <c r="AG21" s="30">
        <v>77</v>
      </c>
      <c r="AH21" s="4"/>
      <c r="AL21" s="30">
        <v>99</v>
      </c>
      <c r="AM21">
        <v>68</v>
      </c>
      <c r="AN21">
        <v>30</v>
      </c>
      <c r="AO21">
        <v>79</v>
      </c>
      <c r="AP21">
        <v>66</v>
      </c>
      <c r="AQ21">
        <v>77</v>
      </c>
      <c r="AR21" s="3"/>
      <c r="AT21">
        <v>19</v>
      </c>
      <c r="AU21" s="3">
        <f t="shared" ref="AU21:BA21" si="19">COUNTIF(AL:AL,"=19")</f>
        <v>0</v>
      </c>
      <c r="AV21" s="3">
        <f t="shared" si="19"/>
        <v>2</v>
      </c>
      <c r="AW21" s="3">
        <f t="shared" si="19"/>
        <v>0</v>
      </c>
      <c r="AX21" s="3">
        <f t="shared" si="19"/>
        <v>0</v>
      </c>
      <c r="AY21" s="3">
        <f>COUNTIF(AP:AP,"=19")</f>
        <v>0</v>
      </c>
      <c r="AZ21" s="3">
        <f>COUNTIF(AQ:AQ,"=19")</f>
        <v>0</v>
      </c>
      <c r="BA21" s="3">
        <f t="shared" si="19"/>
        <v>0</v>
      </c>
    </row>
    <row r="22" spans="1:53">
      <c r="A22" s="13"/>
      <c r="B22" s="11">
        <v>18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0">
        <v>73</v>
      </c>
      <c r="W22" s="30">
        <v>81</v>
      </c>
      <c r="X22" s="30">
        <v>66</v>
      </c>
      <c r="Y22" s="30">
        <v>70</v>
      </c>
      <c r="Z22" s="30">
        <v>70</v>
      </c>
      <c r="AA22" s="30">
        <v>75</v>
      </c>
      <c r="AB22" s="30">
        <v>80</v>
      </c>
      <c r="AC22" s="30">
        <v>79</v>
      </c>
      <c r="AD22" s="30">
        <v>84</v>
      </c>
      <c r="AE22" s="30">
        <v>85</v>
      </c>
      <c r="AF22" s="30">
        <v>71</v>
      </c>
      <c r="AG22" s="30">
        <v>78</v>
      </c>
      <c r="AH22" s="4"/>
      <c r="AL22" s="30">
        <v>98</v>
      </c>
      <c r="AM22">
        <v>74</v>
      </c>
      <c r="AN22">
        <v>73</v>
      </c>
      <c r="AO22">
        <v>96</v>
      </c>
      <c r="AP22">
        <v>95</v>
      </c>
      <c r="AQ22">
        <v>95</v>
      </c>
      <c r="AR22" s="3"/>
      <c r="AT22">
        <v>20</v>
      </c>
      <c r="AU22" s="3">
        <f t="shared" ref="AU22:BA22" si="20">COUNTIF(AL:AL,"=20")</f>
        <v>0</v>
      </c>
      <c r="AV22" s="3">
        <f t="shared" si="20"/>
        <v>2</v>
      </c>
      <c r="AW22" s="3">
        <f t="shared" si="20"/>
        <v>0</v>
      </c>
      <c r="AX22" s="3">
        <f t="shared" si="20"/>
        <v>0</v>
      </c>
      <c r="AY22" s="3">
        <f>COUNTIF(AP:AP,"=20")</f>
        <v>0</v>
      </c>
      <c r="AZ22" s="3">
        <f>COUNTIF(AQ:AQ,"=20")</f>
        <v>0</v>
      </c>
      <c r="BA22" s="3">
        <f t="shared" si="20"/>
        <v>0</v>
      </c>
    </row>
    <row r="23" spans="1:53">
      <c r="A23" s="13"/>
      <c r="B23" s="11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0">
        <v>95</v>
      </c>
      <c r="X23" s="30">
        <v>87</v>
      </c>
      <c r="Y23" s="30">
        <v>94</v>
      </c>
      <c r="Z23" s="30">
        <v>92</v>
      </c>
      <c r="AA23" s="30">
        <v>93</v>
      </c>
      <c r="AB23" s="30">
        <v>92</v>
      </c>
      <c r="AC23" s="30">
        <v>85</v>
      </c>
      <c r="AD23" s="30">
        <v>94</v>
      </c>
      <c r="AE23" s="30">
        <v>88</v>
      </c>
      <c r="AF23" s="30">
        <v>94</v>
      </c>
      <c r="AG23" s="30">
        <v>87</v>
      </c>
      <c r="AH23" s="4"/>
      <c r="AL23" s="3">
        <v>88</v>
      </c>
      <c r="AM23">
        <v>66</v>
      </c>
      <c r="AN23">
        <v>34</v>
      </c>
      <c r="AO23">
        <v>85</v>
      </c>
      <c r="AP23">
        <v>51</v>
      </c>
      <c r="AQ23">
        <v>55</v>
      </c>
      <c r="AR23" s="3"/>
      <c r="AT23">
        <v>21</v>
      </c>
      <c r="AU23" s="3">
        <f t="shared" ref="AU23:BA23" si="21">COUNTIF(AL:AL,"=21")</f>
        <v>0</v>
      </c>
      <c r="AV23" s="3">
        <f t="shared" si="21"/>
        <v>3</v>
      </c>
      <c r="AW23" s="3">
        <f t="shared" si="21"/>
        <v>0</v>
      </c>
      <c r="AX23" s="3">
        <f t="shared" si="21"/>
        <v>0</v>
      </c>
      <c r="AY23" s="3">
        <f>COUNTIF(AP:AP,"=21")</f>
        <v>0</v>
      </c>
      <c r="AZ23" s="3">
        <f>COUNTIF(AQ:AQ,"=21")</f>
        <v>0</v>
      </c>
      <c r="BA23" s="3">
        <f t="shared" si="21"/>
        <v>0</v>
      </c>
    </row>
    <row r="24" spans="1:53">
      <c r="A24" s="13"/>
      <c r="B24" s="11">
        <v>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0">
        <v>81</v>
      </c>
      <c r="Y24" s="30">
        <v>90</v>
      </c>
      <c r="Z24" s="30">
        <v>86</v>
      </c>
      <c r="AA24" s="30">
        <v>91</v>
      </c>
      <c r="AB24" s="30">
        <v>94</v>
      </c>
      <c r="AC24" s="30">
        <v>89</v>
      </c>
      <c r="AD24" s="30">
        <v>97</v>
      </c>
      <c r="AE24" s="30">
        <v>97</v>
      </c>
      <c r="AF24" s="30">
        <v>85</v>
      </c>
      <c r="AG24" s="30">
        <v>94</v>
      </c>
      <c r="AH24" s="4"/>
      <c r="AL24" s="30">
        <v>81</v>
      </c>
      <c r="AM24">
        <v>85</v>
      </c>
      <c r="AN24">
        <v>31</v>
      </c>
      <c r="AO24">
        <v>87</v>
      </c>
      <c r="AP24">
        <v>37</v>
      </c>
      <c r="AQ24">
        <v>72</v>
      </c>
      <c r="AR24" s="3"/>
      <c r="AT24">
        <v>22</v>
      </c>
      <c r="AU24" s="3">
        <f t="shared" ref="AU24:BA24" si="22">COUNTIF(AL:AL,"=22")</f>
        <v>0</v>
      </c>
      <c r="AV24" s="3">
        <f t="shared" si="22"/>
        <v>2</v>
      </c>
      <c r="AW24" s="3">
        <f t="shared" si="22"/>
        <v>0</v>
      </c>
      <c r="AX24" s="3">
        <f t="shared" si="22"/>
        <v>0</v>
      </c>
      <c r="AY24" s="3">
        <f>COUNTIF(AP:AP,"=22")</f>
        <v>0</v>
      </c>
      <c r="AZ24" s="3">
        <f>COUNTIF(AQ:AQ,"=22")</f>
        <v>0</v>
      </c>
      <c r="BA24" s="3">
        <f t="shared" si="22"/>
        <v>0</v>
      </c>
    </row>
    <row r="25" spans="1:53">
      <c r="A25" s="13"/>
      <c r="B25" s="11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0">
        <v>98</v>
      </c>
      <c r="Z25" s="30">
        <v>95</v>
      </c>
      <c r="AA25" s="30">
        <v>96</v>
      </c>
      <c r="AB25" s="30">
        <v>97</v>
      </c>
      <c r="AC25" s="30">
        <v>91</v>
      </c>
      <c r="AD25" s="30">
        <v>86</v>
      </c>
      <c r="AE25" s="30">
        <v>93</v>
      </c>
      <c r="AF25" s="30">
        <v>99</v>
      </c>
      <c r="AG25" s="30">
        <v>83</v>
      </c>
      <c r="AH25" s="4"/>
      <c r="AL25" s="30">
        <v>79</v>
      </c>
      <c r="AM25">
        <v>71</v>
      </c>
      <c r="AN25">
        <v>31</v>
      </c>
      <c r="AO25">
        <v>88</v>
      </c>
      <c r="AP25">
        <v>59</v>
      </c>
      <c r="AQ25">
        <v>58</v>
      </c>
      <c r="AR25" s="3"/>
      <c r="AT25">
        <v>23</v>
      </c>
      <c r="AU25" s="3">
        <f t="shared" ref="AU25:BA25" si="23">COUNTIF(AL:AL,"=23")</f>
        <v>0</v>
      </c>
      <c r="AV25" s="3">
        <f t="shared" si="23"/>
        <v>3</v>
      </c>
      <c r="AW25" s="3">
        <f t="shared" si="23"/>
        <v>0</v>
      </c>
      <c r="AX25" s="3">
        <f t="shared" si="23"/>
        <v>0</v>
      </c>
      <c r="AY25" s="3">
        <f>COUNTIF(AP:AP,"=23")</f>
        <v>0</v>
      </c>
      <c r="AZ25" s="3">
        <f>COUNTIF(AQ:AQ,"=23")</f>
        <v>0</v>
      </c>
      <c r="BA25" s="3">
        <f t="shared" si="23"/>
        <v>0</v>
      </c>
    </row>
    <row r="26" spans="1:53">
      <c r="A26" s="13"/>
      <c r="B26" s="11">
        <v>22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0">
        <v>99</v>
      </c>
      <c r="AA26" s="30">
        <v>94</v>
      </c>
      <c r="AB26" s="30">
        <v>99</v>
      </c>
      <c r="AC26" s="30">
        <v>91</v>
      </c>
      <c r="AD26" s="30">
        <v>90</v>
      </c>
      <c r="AE26" s="30">
        <v>90</v>
      </c>
      <c r="AF26" s="30">
        <v>97</v>
      </c>
      <c r="AG26" s="30">
        <v>93</v>
      </c>
      <c r="AH26" s="4"/>
      <c r="AL26" s="30">
        <v>80</v>
      </c>
      <c r="AM26">
        <v>55</v>
      </c>
      <c r="AN26">
        <v>31</v>
      </c>
      <c r="AO26">
        <v>90</v>
      </c>
      <c r="AP26">
        <v>60</v>
      </c>
      <c r="AQ26">
        <v>58</v>
      </c>
      <c r="AR26" s="3"/>
      <c r="AT26">
        <v>24</v>
      </c>
      <c r="AU26" s="3">
        <f t="shared" ref="AU26:BA26" si="24">COUNTIF(AL:AL,"=24")</f>
        <v>0</v>
      </c>
      <c r="AV26" s="3">
        <f t="shared" si="24"/>
        <v>3</v>
      </c>
      <c r="AW26" s="3">
        <f t="shared" si="24"/>
        <v>0</v>
      </c>
      <c r="AX26" s="3">
        <f t="shared" si="24"/>
        <v>0</v>
      </c>
      <c r="AY26" s="3">
        <f>COUNTIF(AP:AP,"=24")</f>
        <v>0</v>
      </c>
      <c r="AZ26" s="3">
        <f>COUNTIF(AQ:AQ,"=24")</f>
        <v>0</v>
      </c>
      <c r="BA26" s="3">
        <f t="shared" si="24"/>
        <v>0</v>
      </c>
    </row>
    <row r="27" spans="1:53">
      <c r="A27" s="13"/>
      <c r="B27" s="11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0">
        <v>97</v>
      </c>
      <c r="AB27" s="30">
        <v>100</v>
      </c>
      <c r="AC27" s="30">
        <v>94</v>
      </c>
      <c r="AD27" s="30">
        <v>88</v>
      </c>
      <c r="AE27" s="30">
        <v>91</v>
      </c>
      <c r="AF27" s="30">
        <v>94</v>
      </c>
      <c r="AG27" s="30">
        <v>85</v>
      </c>
      <c r="AH27" s="4"/>
      <c r="AL27" s="30">
        <v>97</v>
      </c>
      <c r="AM27">
        <v>45</v>
      </c>
      <c r="AN27">
        <v>62</v>
      </c>
      <c r="AO27">
        <v>76</v>
      </c>
      <c r="AP27">
        <v>84</v>
      </c>
      <c r="AQ27">
        <v>83</v>
      </c>
      <c r="AR27" s="3"/>
      <c r="AT27">
        <v>25</v>
      </c>
      <c r="AU27" s="3">
        <f t="shared" ref="AU27:BA27" si="25">COUNTIF(AL:AL,"=25")</f>
        <v>0</v>
      </c>
      <c r="AV27" s="3">
        <f t="shared" si="25"/>
        <v>4</v>
      </c>
      <c r="AW27" s="3">
        <f t="shared" si="25"/>
        <v>0</v>
      </c>
      <c r="AX27" s="3">
        <f t="shared" si="25"/>
        <v>0</v>
      </c>
      <c r="AY27" s="3">
        <f>COUNTIF(AP:AP,"=25")</f>
        <v>0</v>
      </c>
      <c r="AZ27" s="3">
        <f>COUNTIF(AQ:AQ,"=25")</f>
        <v>1</v>
      </c>
      <c r="BA27" s="3">
        <f t="shared" si="25"/>
        <v>0</v>
      </c>
    </row>
    <row r="28" spans="1:53">
      <c r="A28" s="13"/>
      <c r="B28" s="11">
        <v>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0">
        <v>98</v>
      </c>
      <c r="AC28" s="30">
        <v>89</v>
      </c>
      <c r="AD28" s="30">
        <v>90</v>
      </c>
      <c r="AE28" s="30">
        <v>93</v>
      </c>
      <c r="AF28" s="30">
        <v>93</v>
      </c>
      <c r="AG28" s="30">
        <v>90</v>
      </c>
      <c r="AH28" s="4"/>
      <c r="AL28" s="30">
        <v>100</v>
      </c>
      <c r="AM28">
        <v>42</v>
      </c>
      <c r="AN28">
        <v>67</v>
      </c>
      <c r="AO28">
        <v>73</v>
      </c>
      <c r="AP28">
        <v>81</v>
      </c>
      <c r="AQ28">
        <v>74</v>
      </c>
      <c r="AR28" s="3"/>
      <c r="AT28">
        <v>26</v>
      </c>
      <c r="AU28" s="3">
        <f t="shared" ref="AU28:BA28" si="26">COUNTIF(AL:AL,"=26")</f>
        <v>0</v>
      </c>
      <c r="AV28" s="3">
        <f t="shared" si="26"/>
        <v>8</v>
      </c>
      <c r="AW28" s="3">
        <f t="shared" si="26"/>
        <v>0</v>
      </c>
      <c r="AX28" s="3">
        <f t="shared" si="26"/>
        <v>0</v>
      </c>
      <c r="AY28" s="3">
        <f>COUNTIF(AP:AP,"=26")</f>
        <v>0</v>
      </c>
      <c r="AZ28" s="3">
        <f>COUNTIF(AQ:AQ,"=26")</f>
        <v>0</v>
      </c>
      <c r="BA28" s="3">
        <f t="shared" si="26"/>
        <v>0</v>
      </c>
    </row>
    <row r="29" spans="1:53">
      <c r="A29" s="13"/>
      <c r="B29" s="11">
        <v>25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0">
        <v>97</v>
      </c>
      <c r="AD29" s="30">
        <v>91</v>
      </c>
      <c r="AE29" s="30">
        <v>94</v>
      </c>
      <c r="AF29" s="30">
        <v>96</v>
      </c>
      <c r="AG29" s="30">
        <v>93</v>
      </c>
      <c r="AH29" s="4"/>
      <c r="AL29" s="30">
        <v>99</v>
      </c>
      <c r="AM29">
        <v>41</v>
      </c>
      <c r="AN29">
        <v>31</v>
      </c>
      <c r="AO29">
        <v>79</v>
      </c>
      <c r="AP29">
        <v>48</v>
      </c>
      <c r="AQ29">
        <v>50</v>
      </c>
      <c r="AR29" s="3"/>
      <c r="AT29">
        <v>27</v>
      </c>
      <c r="AU29" s="3">
        <f t="shared" ref="AU29:BA29" si="27">COUNTIF(AL:AL,"=27")</f>
        <v>0</v>
      </c>
      <c r="AV29" s="3">
        <f t="shared" si="27"/>
        <v>4</v>
      </c>
      <c r="AW29" s="3">
        <f t="shared" si="27"/>
        <v>1</v>
      </c>
      <c r="AX29" s="3">
        <f t="shared" si="27"/>
        <v>0</v>
      </c>
      <c r="AY29" s="3">
        <f>COUNTIF(AP:AP,"=27")</f>
        <v>0</v>
      </c>
      <c r="AZ29" s="3">
        <f>COUNTIF(AQ:AQ,"=27")</f>
        <v>0</v>
      </c>
      <c r="BA29" s="3">
        <f t="shared" si="27"/>
        <v>0</v>
      </c>
    </row>
    <row r="30" spans="1:53">
      <c r="A30" s="13"/>
      <c r="B30" s="11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0">
        <v>89</v>
      </c>
      <c r="AE30" s="30">
        <v>94</v>
      </c>
      <c r="AF30" s="30">
        <v>97</v>
      </c>
      <c r="AG30" s="30">
        <v>93</v>
      </c>
      <c r="AH30" s="4"/>
      <c r="AL30" s="3">
        <v>92</v>
      </c>
      <c r="AM30">
        <v>58</v>
      </c>
      <c r="AN30">
        <v>68</v>
      </c>
      <c r="AO30">
        <v>84</v>
      </c>
      <c r="AP30">
        <v>84</v>
      </c>
      <c r="AQ30">
        <v>84</v>
      </c>
      <c r="AR30" s="3"/>
      <c r="AT30">
        <v>28</v>
      </c>
      <c r="AU30" s="3">
        <f t="shared" ref="AU30:BA30" si="28">COUNTIF(AL:AL,"=28")</f>
        <v>0</v>
      </c>
      <c r="AV30" s="3">
        <f t="shared" si="28"/>
        <v>2</v>
      </c>
      <c r="AW30" s="3">
        <f t="shared" si="28"/>
        <v>1</v>
      </c>
      <c r="AX30" s="3">
        <f t="shared" si="28"/>
        <v>0</v>
      </c>
      <c r="AY30" s="3">
        <f>COUNTIF(AP:AP,"=28")</f>
        <v>0</v>
      </c>
      <c r="AZ30" s="3">
        <f>COUNTIF(AQ:AQ,"=28")</f>
        <v>0</v>
      </c>
      <c r="BA30" s="3">
        <f t="shared" si="28"/>
        <v>0</v>
      </c>
    </row>
    <row r="31" spans="1:53">
      <c r="A31" s="13"/>
      <c r="B31" s="11"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0">
        <v>97</v>
      </c>
      <c r="AF31" s="30">
        <v>90</v>
      </c>
      <c r="AG31" s="30">
        <v>92</v>
      </c>
      <c r="AH31" s="4"/>
      <c r="AL31" s="30">
        <v>93</v>
      </c>
      <c r="AM31">
        <v>44</v>
      </c>
      <c r="AN31">
        <v>52</v>
      </c>
      <c r="AO31">
        <v>71</v>
      </c>
      <c r="AP31">
        <v>82</v>
      </c>
      <c r="AQ31">
        <v>81</v>
      </c>
      <c r="AR31" s="3"/>
      <c r="AT31">
        <v>29</v>
      </c>
      <c r="AU31" s="3">
        <f t="shared" ref="AU31:BA31" si="29">COUNTIF(AL:AL,"=29")</f>
        <v>0</v>
      </c>
      <c r="AV31" s="3">
        <f t="shared" si="29"/>
        <v>2</v>
      </c>
      <c r="AW31" s="3">
        <f t="shared" si="29"/>
        <v>2</v>
      </c>
      <c r="AX31" s="3">
        <f t="shared" si="29"/>
        <v>0</v>
      </c>
      <c r="AY31" s="3">
        <f>COUNTIF(AP:AP,"=29")</f>
        <v>1</v>
      </c>
      <c r="AZ31" s="3">
        <f>COUNTIF(AQ:AQ,"=29")</f>
        <v>1</v>
      </c>
      <c r="BA31" s="3">
        <f t="shared" si="29"/>
        <v>0</v>
      </c>
    </row>
    <row r="32" spans="1:53">
      <c r="A32" s="13"/>
      <c r="B32" s="11">
        <v>28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0">
        <v>93</v>
      </c>
      <c r="AG32" s="30">
        <v>98</v>
      </c>
      <c r="AH32" s="4"/>
      <c r="AL32" s="30">
        <v>91</v>
      </c>
      <c r="AM32">
        <v>25</v>
      </c>
      <c r="AN32">
        <v>63</v>
      </c>
      <c r="AO32">
        <v>94</v>
      </c>
      <c r="AP32">
        <v>92</v>
      </c>
      <c r="AQ32">
        <v>91</v>
      </c>
      <c r="AT32">
        <v>30</v>
      </c>
      <c r="AU32" s="3">
        <f t="shared" ref="AU32:BA32" si="30">COUNTIF(AL:AL,"=30")</f>
        <v>0</v>
      </c>
      <c r="AV32" s="3">
        <f t="shared" si="30"/>
        <v>8</v>
      </c>
      <c r="AW32" s="3">
        <f t="shared" si="30"/>
        <v>1</v>
      </c>
      <c r="AX32" s="3">
        <f t="shared" si="30"/>
        <v>0</v>
      </c>
      <c r="AY32" s="3">
        <f>COUNTIF(AP:AP,"=30")</f>
        <v>2</v>
      </c>
      <c r="AZ32" s="3">
        <f>COUNTIF(AQ:AQ,"=30")</f>
        <v>0</v>
      </c>
      <c r="BA32" s="3">
        <f t="shared" si="30"/>
        <v>0</v>
      </c>
    </row>
    <row r="33" spans="1:53">
      <c r="A33" s="13"/>
      <c r="B33" s="11">
        <v>29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0">
        <v>95</v>
      </c>
      <c r="AH33" s="4"/>
      <c r="AL33" s="30">
        <v>89</v>
      </c>
      <c r="AM33">
        <v>26</v>
      </c>
      <c r="AN33">
        <v>67</v>
      </c>
      <c r="AO33">
        <v>95</v>
      </c>
      <c r="AP33">
        <v>94</v>
      </c>
      <c r="AQ33">
        <v>94</v>
      </c>
      <c r="AT33">
        <v>31</v>
      </c>
      <c r="AU33" s="3">
        <f t="shared" ref="AU33:BA33" si="31">COUNTIF(AL:AL,"=31")</f>
        <v>0</v>
      </c>
      <c r="AV33" s="3">
        <f t="shared" si="31"/>
        <v>8</v>
      </c>
      <c r="AW33" s="3">
        <f t="shared" si="31"/>
        <v>7</v>
      </c>
      <c r="AX33" s="3">
        <f t="shared" si="31"/>
        <v>0</v>
      </c>
      <c r="AY33" s="3">
        <f>COUNTIF(AP:AP,"=31")</f>
        <v>0</v>
      </c>
      <c r="AZ33" s="3">
        <f>COUNTIF(AQ:AQ,"=31")</f>
        <v>1</v>
      </c>
      <c r="BA33" s="3">
        <f t="shared" si="31"/>
        <v>0</v>
      </c>
    </row>
    <row r="34" spans="1:53">
      <c r="A34" s="13"/>
      <c r="B34" s="25">
        <v>30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4"/>
      <c r="AL34" s="30">
        <v>98</v>
      </c>
      <c r="AM34">
        <v>27</v>
      </c>
      <c r="AN34">
        <v>58</v>
      </c>
      <c r="AO34">
        <v>95</v>
      </c>
      <c r="AP34">
        <v>82</v>
      </c>
      <c r="AQ34">
        <v>82</v>
      </c>
      <c r="AT34">
        <v>32</v>
      </c>
      <c r="AU34" s="3">
        <f t="shared" ref="AU34:BA34" si="32">COUNTIF(AL:AL,"=32")</f>
        <v>0</v>
      </c>
      <c r="AV34" s="3">
        <f t="shared" si="32"/>
        <v>7</v>
      </c>
      <c r="AW34" s="3">
        <f t="shared" si="32"/>
        <v>3</v>
      </c>
      <c r="AX34" s="3">
        <f t="shared" si="32"/>
        <v>0</v>
      </c>
      <c r="AY34" s="3">
        <f>COUNTIF(AP:AP,"=32")</f>
        <v>2</v>
      </c>
      <c r="AZ34" s="3">
        <f>COUNTIF(AQ:AQ,"=32")</f>
        <v>1</v>
      </c>
      <c r="BA34" s="3">
        <f t="shared" si="32"/>
        <v>0</v>
      </c>
    </row>
    <row r="35" spans="1:53" ht="16" thickBot="1">
      <c r="A35" s="13"/>
      <c r="B35" s="12">
        <v>31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L35" s="30">
        <v>94</v>
      </c>
      <c r="AM35">
        <v>25</v>
      </c>
      <c r="AN35">
        <v>53</v>
      </c>
      <c r="AO35">
        <v>96</v>
      </c>
      <c r="AP35">
        <v>78</v>
      </c>
      <c r="AQ35">
        <v>77</v>
      </c>
      <c r="AT35">
        <v>33</v>
      </c>
      <c r="AU35" s="3">
        <f t="shared" ref="AU35:BA35" si="33">COUNTIF(AL:AL,"=33")</f>
        <v>0</v>
      </c>
      <c r="AV35" s="3">
        <f t="shared" si="33"/>
        <v>13</v>
      </c>
      <c r="AW35" s="3">
        <f t="shared" si="33"/>
        <v>2</v>
      </c>
      <c r="AX35" s="3">
        <f t="shared" si="33"/>
        <v>0</v>
      </c>
      <c r="AY35" s="3">
        <f>COUNTIF(AP:AP,"=33")</f>
        <v>0</v>
      </c>
      <c r="AZ35" s="3">
        <f>COUNTIF(AQ:AQ,"=33")</f>
        <v>1</v>
      </c>
      <c r="BA35" s="3">
        <f t="shared" si="33"/>
        <v>0</v>
      </c>
    </row>
    <row r="36" spans="1:53" ht="16" thickBot="1">
      <c r="C36" s="7">
        <v>0</v>
      </c>
      <c r="D36" s="23">
        <v>1</v>
      </c>
      <c r="E36" s="8">
        <v>2</v>
      </c>
      <c r="F36" s="8">
        <v>3</v>
      </c>
      <c r="G36" s="8">
        <v>4</v>
      </c>
      <c r="H36" s="8">
        <v>5</v>
      </c>
      <c r="I36" s="8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>
        <v>25</v>
      </c>
      <c r="AC36" s="8">
        <v>26</v>
      </c>
      <c r="AD36" s="8">
        <v>27</v>
      </c>
      <c r="AE36" s="8">
        <v>28</v>
      </c>
      <c r="AF36" s="8">
        <v>29</v>
      </c>
      <c r="AG36" s="9">
        <v>30</v>
      </c>
      <c r="AH36" s="9">
        <v>31</v>
      </c>
      <c r="AL36" s="30">
        <v>96</v>
      </c>
      <c r="AM36">
        <v>22</v>
      </c>
      <c r="AN36">
        <v>86</v>
      </c>
      <c r="AO36">
        <v>88</v>
      </c>
      <c r="AP36">
        <v>65</v>
      </c>
      <c r="AQ36">
        <v>90</v>
      </c>
      <c r="AT36">
        <v>34</v>
      </c>
      <c r="AU36" s="3">
        <f t="shared" ref="AU36:BA36" si="34">COUNTIF(AL:AL,"=34")</f>
        <v>0</v>
      </c>
      <c r="AV36" s="3">
        <f t="shared" si="34"/>
        <v>10</v>
      </c>
      <c r="AW36" s="3">
        <f t="shared" si="34"/>
        <v>2</v>
      </c>
      <c r="AX36" s="3">
        <f t="shared" si="34"/>
        <v>0</v>
      </c>
      <c r="AY36" s="3">
        <f>COUNTIF(AP:AP,"=34")</f>
        <v>1</v>
      </c>
      <c r="AZ36" s="3">
        <f>COUNTIF(AQ:AQ,"=34")</f>
        <v>0</v>
      </c>
      <c r="BA36" s="3">
        <f t="shared" si="34"/>
        <v>0</v>
      </c>
    </row>
    <row r="37" spans="1:53">
      <c r="AL37" s="30">
        <v>93</v>
      </c>
      <c r="AM37">
        <v>18</v>
      </c>
      <c r="AN37">
        <v>64</v>
      </c>
      <c r="AO37">
        <v>74</v>
      </c>
      <c r="AP37">
        <v>45</v>
      </c>
      <c r="AQ37">
        <v>43</v>
      </c>
      <c r="AT37">
        <v>35</v>
      </c>
      <c r="AU37" s="3">
        <f t="shared" ref="AU37:BA37" si="35">COUNTIF(AL:AL,"=35")</f>
        <v>0</v>
      </c>
      <c r="AV37" s="3">
        <f t="shared" si="35"/>
        <v>13</v>
      </c>
      <c r="AW37" s="3">
        <f t="shared" si="35"/>
        <v>1</v>
      </c>
      <c r="AX37" s="3">
        <f t="shared" si="35"/>
        <v>0</v>
      </c>
      <c r="AY37" s="3">
        <f>COUNTIF(AP:AP,"=35")</f>
        <v>0</v>
      </c>
      <c r="AZ37" s="3">
        <f>COUNTIF(AQ:AQ,"=35")</f>
        <v>0</v>
      </c>
      <c r="BA37" s="3">
        <f t="shared" si="35"/>
        <v>0</v>
      </c>
    </row>
    <row r="38" spans="1:53">
      <c r="AL38" s="3">
        <v>86</v>
      </c>
      <c r="AM38">
        <v>13</v>
      </c>
      <c r="AN38">
        <v>65</v>
      </c>
      <c r="AO38">
        <v>93</v>
      </c>
      <c r="AP38">
        <v>64</v>
      </c>
      <c r="AQ38">
        <v>64</v>
      </c>
      <c r="AT38">
        <v>36</v>
      </c>
      <c r="AU38" s="3">
        <f t="shared" ref="AU38:BA38" si="36">COUNTIF(AL:AL,"=36")</f>
        <v>0</v>
      </c>
      <c r="AV38" s="3">
        <f t="shared" si="36"/>
        <v>8</v>
      </c>
      <c r="AW38" s="3">
        <f t="shared" si="36"/>
        <v>2</v>
      </c>
      <c r="AX38" s="3">
        <f t="shared" si="36"/>
        <v>0</v>
      </c>
      <c r="AY38" s="3">
        <f>COUNTIF(AP:AP,"=36")</f>
        <v>0</v>
      </c>
      <c r="AZ38" s="3">
        <f>COUNTIF(AQ:AQ,"=36")</f>
        <v>1</v>
      </c>
      <c r="BA38" s="3">
        <f t="shared" si="36"/>
        <v>0</v>
      </c>
    </row>
    <row r="39" spans="1:53">
      <c r="AL39" s="30">
        <v>81</v>
      </c>
      <c r="AM39">
        <v>25</v>
      </c>
      <c r="AN39">
        <v>53</v>
      </c>
      <c r="AO39">
        <v>75</v>
      </c>
      <c r="AP39">
        <v>85</v>
      </c>
      <c r="AQ39">
        <v>85</v>
      </c>
      <c r="AT39">
        <v>37</v>
      </c>
      <c r="AU39" s="3">
        <f t="shared" ref="AU39:BA39" si="37">COUNTIF(AL:AL,"=37")</f>
        <v>0</v>
      </c>
      <c r="AV39" s="3">
        <f t="shared" si="37"/>
        <v>6</v>
      </c>
      <c r="AW39" s="3">
        <f t="shared" si="37"/>
        <v>3</v>
      </c>
      <c r="AX39" s="3">
        <f t="shared" si="37"/>
        <v>0</v>
      </c>
      <c r="AY39" s="3">
        <f>COUNTIF(AP:AP,"=37")</f>
        <v>2</v>
      </c>
      <c r="AZ39" s="3">
        <f>COUNTIF(AQ:AQ,"=37")</f>
        <v>1</v>
      </c>
      <c r="BA39" s="3">
        <f t="shared" si="37"/>
        <v>0</v>
      </c>
    </row>
    <row r="40" spans="1:53">
      <c r="AL40" s="30">
        <v>85</v>
      </c>
      <c r="AM40">
        <v>23</v>
      </c>
      <c r="AN40">
        <v>72</v>
      </c>
      <c r="AO40">
        <v>84</v>
      </c>
      <c r="AP40">
        <v>91</v>
      </c>
      <c r="AQ40">
        <v>93</v>
      </c>
      <c r="AT40">
        <v>38</v>
      </c>
      <c r="AU40" s="3">
        <f t="shared" ref="AU40:BA40" si="38">COUNTIF(AL:AL,"=38")</f>
        <v>0</v>
      </c>
      <c r="AV40" s="3">
        <f t="shared" si="38"/>
        <v>5</v>
      </c>
      <c r="AW40" s="3">
        <f t="shared" si="38"/>
        <v>3</v>
      </c>
      <c r="AX40" s="3">
        <f t="shared" si="38"/>
        <v>0</v>
      </c>
      <c r="AY40" s="3">
        <f>COUNTIF(AP:AP,"=38")</f>
        <v>3</v>
      </c>
      <c r="AZ40" s="3">
        <f>COUNTIF(AQ:AQ,"=38")</f>
        <v>1</v>
      </c>
      <c r="BA40" s="3">
        <f t="shared" si="38"/>
        <v>0</v>
      </c>
    </row>
    <row r="41" spans="1:53">
      <c r="AL41" s="30">
        <v>82</v>
      </c>
      <c r="AM41">
        <v>21</v>
      </c>
      <c r="AN41">
        <v>84</v>
      </c>
      <c r="AO41">
        <v>90</v>
      </c>
      <c r="AP41">
        <v>42</v>
      </c>
      <c r="AQ41">
        <v>72</v>
      </c>
      <c r="AT41">
        <v>39</v>
      </c>
      <c r="AU41" s="3">
        <f t="shared" ref="AU41:BA41" si="39">COUNTIF(AL:AL,"=39")</f>
        <v>0</v>
      </c>
      <c r="AV41" s="3">
        <f t="shared" si="39"/>
        <v>10</v>
      </c>
      <c r="AW41" s="3">
        <f t="shared" si="39"/>
        <v>1</v>
      </c>
      <c r="AX41" s="3">
        <f t="shared" si="39"/>
        <v>0</v>
      </c>
      <c r="AY41" s="3">
        <f>COUNTIF(AP:AP,"=39")</f>
        <v>5</v>
      </c>
      <c r="AZ41" s="3">
        <f>COUNTIF(AQ:AQ,"=39")</f>
        <v>1</v>
      </c>
      <c r="BA41" s="3">
        <f t="shared" si="39"/>
        <v>0</v>
      </c>
    </row>
    <row r="42" spans="1:53">
      <c r="AL42" s="30">
        <v>96</v>
      </c>
      <c r="AM42">
        <v>19</v>
      </c>
      <c r="AN42">
        <v>79</v>
      </c>
      <c r="AO42">
        <v>91</v>
      </c>
      <c r="AP42">
        <v>62</v>
      </c>
      <c r="AQ42">
        <v>66</v>
      </c>
      <c r="AT42">
        <v>40</v>
      </c>
      <c r="AU42" s="3">
        <f t="shared" ref="AU42:BA42" si="40">COUNTIF(AL:AL,"=40")</f>
        <v>0</v>
      </c>
      <c r="AV42" s="3">
        <f t="shared" si="40"/>
        <v>10</v>
      </c>
      <c r="AW42" s="3">
        <f t="shared" si="40"/>
        <v>4</v>
      </c>
      <c r="AX42" s="3">
        <f t="shared" si="40"/>
        <v>0</v>
      </c>
      <c r="AY42" s="3">
        <f>COUNTIF(AP:AP,"=40")</f>
        <v>4</v>
      </c>
      <c r="AZ42" s="3">
        <f>COUNTIF(AQ:AQ,"=40")</f>
        <v>2</v>
      </c>
      <c r="BA42" s="3">
        <f t="shared" si="40"/>
        <v>0</v>
      </c>
    </row>
    <row r="43" spans="1:53">
      <c r="AL43" s="30">
        <v>89</v>
      </c>
      <c r="AM43">
        <v>13</v>
      </c>
      <c r="AN43">
        <v>63</v>
      </c>
      <c r="AO43">
        <v>88</v>
      </c>
      <c r="AP43">
        <v>57</v>
      </c>
      <c r="AQ43">
        <v>58</v>
      </c>
      <c r="AT43">
        <v>41</v>
      </c>
      <c r="AU43" s="3">
        <f t="shared" ref="AU43:BA43" si="41">COUNTIF(AL:AL,"=41")</f>
        <v>0</v>
      </c>
      <c r="AV43" s="3">
        <f t="shared" si="41"/>
        <v>10</v>
      </c>
      <c r="AW43" s="3">
        <f t="shared" si="41"/>
        <v>5</v>
      </c>
      <c r="AX43" s="3">
        <f t="shared" si="41"/>
        <v>0</v>
      </c>
      <c r="AY43" s="3">
        <f>COUNTIF(AP:AP,"=41")</f>
        <v>4</v>
      </c>
      <c r="AZ43" s="3">
        <f>COUNTIF(AQ:AQ,"=41")</f>
        <v>4</v>
      </c>
      <c r="BA43" s="3">
        <f t="shared" si="41"/>
        <v>0</v>
      </c>
    </row>
    <row r="44" spans="1:53">
      <c r="AL44" s="30">
        <v>84</v>
      </c>
      <c r="AM44">
        <v>16</v>
      </c>
      <c r="AN44">
        <v>81</v>
      </c>
      <c r="AO44">
        <v>83</v>
      </c>
      <c r="AP44">
        <v>70</v>
      </c>
      <c r="AQ44">
        <v>71</v>
      </c>
      <c r="AT44">
        <v>42</v>
      </c>
      <c r="AU44" s="3">
        <f t="shared" ref="AU44:BA44" si="42">COUNTIF(AL:AL,"=42")</f>
        <v>0</v>
      </c>
      <c r="AV44" s="3">
        <f t="shared" si="42"/>
        <v>9</v>
      </c>
      <c r="AW44" s="3">
        <f t="shared" si="42"/>
        <v>5</v>
      </c>
      <c r="AX44" s="3">
        <f t="shared" si="42"/>
        <v>0</v>
      </c>
      <c r="AY44" s="3">
        <f>COUNTIF(AP:AP,"=42")</f>
        <v>4</v>
      </c>
      <c r="AZ44" s="3">
        <f>COUNTIF(AQ:AQ,"=42")</f>
        <v>2</v>
      </c>
      <c r="BA44" s="3">
        <f t="shared" si="42"/>
        <v>0</v>
      </c>
    </row>
    <row r="45" spans="1:53">
      <c r="AL45" s="30">
        <v>88</v>
      </c>
      <c r="AM45">
        <v>14</v>
      </c>
      <c r="AN45">
        <v>63</v>
      </c>
      <c r="AO45">
        <v>82</v>
      </c>
      <c r="AP45">
        <v>87</v>
      </c>
      <c r="AQ45">
        <v>87</v>
      </c>
      <c r="AT45">
        <v>43</v>
      </c>
      <c r="AU45" s="3">
        <f t="shared" ref="AU45:BA45" si="43">COUNTIF(AL:AL,"=43")</f>
        <v>0</v>
      </c>
      <c r="AV45" s="3">
        <f t="shared" si="43"/>
        <v>7</v>
      </c>
      <c r="AW45" s="3">
        <f t="shared" si="43"/>
        <v>3</v>
      </c>
      <c r="AX45" s="3">
        <f t="shared" si="43"/>
        <v>0</v>
      </c>
      <c r="AY45" s="3">
        <f>COUNTIF(AP:AP,"=43")</f>
        <v>1</v>
      </c>
      <c r="AZ45" s="3">
        <f>COUNTIF(AQ:AQ,"=43")</f>
        <v>1</v>
      </c>
      <c r="BA45" s="3">
        <f t="shared" si="43"/>
        <v>0</v>
      </c>
    </row>
    <row r="46" spans="1:53">
      <c r="C46" s="37" t="s">
        <v>4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L46" s="30">
        <v>82</v>
      </c>
      <c r="AM46">
        <v>14</v>
      </c>
      <c r="AN46">
        <v>54</v>
      </c>
      <c r="AO46">
        <v>77</v>
      </c>
      <c r="AP46">
        <v>58</v>
      </c>
      <c r="AQ46">
        <v>58</v>
      </c>
      <c r="AT46">
        <v>44</v>
      </c>
      <c r="AU46" s="3">
        <f t="shared" ref="AU46:BA46" si="44">COUNTIF(AL:AL,"=44")</f>
        <v>0</v>
      </c>
      <c r="AV46" s="3">
        <f t="shared" si="44"/>
        <v>12</v>
      </c>
      <c r="AW46" s="3">
        <f t="shared" si="44"/>
        <v>0</v>
      </c>
      <c r="AX46" s="3">
        <f t="shared" si="44"/>
        <v>0</v>
      </c>
      <c r="AY46" s="3">
        <f>COUNTIF(AP:AP,"=44")</f>
        <v>0</v>
      </c>
      <c r="AZ46" s="3">
        <f>COUNTIF(AQ:AQ,"=44")</f>
        <v>3</v>
      </c>
      <c r="BA46" s="3">
        <f t="shared" si="44"/>
        <v>0</v>
      </c>
    </row>
    <row r="47" spans="1:53" ht="16" thickBot="1">
      <c r="C47" s="37" t="s">
        <v>1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L47" s="3">
        <v>91</v>
      </c>
      <c r="AM47">
        <v>35</v>
      </c>
      <c r="AN47">
        <v>55</v>
      </c>
      <c r="AO47">
        <v>71</v>
      </c>
      <c r="AP47">
        <v>49</v>
      </c>
      <c r="AQ47">
        <v>47</v>
      </c>
      <c r="AT47">
        <v>45</v>
      </c>
      <c r="AU47" s="3">
        <f t="shared" ref="AU47:BA47" si="45">COUNTIF(AL:AL,"=45")</f>
        <v>0</v>
      </c>
      <c r="AV47" s="3">
        <f t="shared" si="45"/>
        <v>11</v>
      </c>
      <c r="AW47" s="3">
        <f t="shared" si="45"/>
        <v>4</v>
      </c>
      <c r="AX47" s="3">
        <f t="shared" si="45"/>
        <v>0</v>
      </c>
      <c r="AY47" s="3">
        <f>COUNTIF(AP:AP,"=45")</f>
        <v>2</v>
      </c>
      <c r="AZ47" s="3">
        <f>COUNTIF(AQ:AQ,"=45")</f>
        <v>0</v>
      </c>
      <c r="BA47" s="3">
        <f t="shared" si="45"/>
        <v>0</v>
      </c>
    </row>
    <row r="48" spans="1:53" ht="16" thickBot="1">
      <c r="C48" s="7">
        <v>0</v>
      </c>
      <c r="D48" s="23">
        <v>1</v>
      </c>
      <c r="E48" s="8">
        <v>2</v>
      </c>
      <c r="F48" s="8">
        <v>3</v>
      </c>
      <c r="G48" s="8">
        <v>4</v>
      </c>
      <c r="H48" s="8">
        <v>5</v>
      </c>
      <c r="I48" s="8">
        <v>6</v>
      </c>
      <c r="J48" s="8">
        <v>7</v>
      </c>
      <c r="K48" s="8">
        <v>8</v>
      </c>
      <c r="L48" s="8">
        <v>9</v>
      </c>
      <c r="M48" s="8">
        <v>10</v>
      </c>
      <c r="N48" s="8">
        <v>11</v>
      </c>
      <c r="O48" s="8">
        <v>12</v>
      </c>
      <c r="P48" s="8">
        <v>13</v>
      </c>
      <c r="Q48" s="8">
        <v>14</v>
      </c>
      <c r="R48" s="8">
        <v>15</v>
      </c>
      <c r="S48" s="8">
        <v>16</v>
      </c>
      <c r="T48" s="8">
        <v>17</v>
      </c>
      <c r="U48" s="8">
        <v>18</v>
      </c>
      <c r="V48" s="8">
        <v>19</v>
      </c>
      <c r="W48" s="8">
        <v>20</v>
      </c>
      <c r="X48" s="8">
        <v>21</v>
      </c>
      <c r="Y48" s="8">
        <v>22</v>
      </c>
      <c r="Z48" s="8">
        <v>23</v>
      </c>
      <c r="AA48" s="8">
        <v>24</v>
      </c>
      <c r="AB48" s="8">
        <v>25</v>
      </c>
      <c r="AC48" s="8">
        <v>26</v>
      </c>
      <c r="AD48" s="8">
        <v>27</v>
      </c>
      <c r="AE48" s="8">
        <v>28</v>
      </c>
      <c r="AF48" s="8">
        <v>29</v>
      </c>
      <c r="AG48" s="9">
        <v>30</v>
      </c>
      <c r="AH48" s="9">
        <v>31</v>
      </c>
      <c r="AL48" s="30">
        <v>93</v>
      </c>
      <c r="AM48">
        <v>14</v>
      </c>
      <c r="AN48">
        <v>52</v>
      </c>
      <c r="AO48">
        <v>76</v>
      </c>
      <c r="AP48">
        <v>57</v>
      </c>
      <c r="AQ48">
        <v>56</v>
      </c>
      <c r="AT48">
        <v>46</v>
      </c>
      <c r="AU48" s="3">
        <f t="shared" ref="AU48:BA48" si="46">COUNTIF(AL:AL,"=46")</f>
        <v>0</v>
      </c>
      <c r="AV48" s="3">
        <f t="shared" si="46"/>
        <v>8</v>
      </c>
      <c r="AW48" s="3">
        <f t="shared" si="46"/>
        <v>5</v>
      </c>
      <c r="AX48" s="3">
        <f t="shared" si="46"/>
        <v>0</v>
      </c>
      <c r="AY48" s="3">
        <f>COUNTIF(AP:AP,"=46")</f>
        <v>2</v>
      </c>
      <c r="AZ48" s="3">
        <f>COUNTIF(AQ:AQ,"=46")</f>
        <v>2</v>
      </c>
      <c r="BA48" s="3">
        <f t="shared" si="46"/>
        <v>0</v>
      </c>
    </row>
    <row r="49" spans="1:53">
      <c r="A49" s="13" t="s">
        <v>0</v>
      </c>
      <c r="B49" s="10">
        <v>0</v>
      </c>
      <c r="C49" s="1" t="s">
        <v>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  <c r="AL49" s="30">
        <v>91</v>
      </c>
      <c r="AM49">
        <v>28</v>
      </c>
      <c r="AN49">
        <v>53</v>
      </c>
      <c r="AO49">
        <v>94</v>
      </c>
      <c r="AP49">
        <v>70</v>
      </c>
      <c r="AQ49">
        <v>68</v>
      </c>
      <c r="AT49">
        <v>47</v>
      </c>
      <c r="AU49" s="3">
        <f t="shared" ref="AU49:BA49" si="47">COUNTIF(AL:AL,"=47")</f>
        <v>0</v>
      </c>
      <c r="AV49" s="3">
        <f t="shared" si="47"/>
        <v>12</v>
      </c>
      <c r="AW49" s="3">
        <f t="shared" si="47"/>
        <v>6</v>
      </c>
      <c r="AX49" s="3">
        <f t="shared" si="47"/>
        <v>0</v>
      </c>
      <c r="AY49" s="3">
        <f>COUNTIF(AP:AP,"=47")</f>
        <v>2</v>
      </c>
      <c r="AZ49" s="3">
        <f>COUNTIF(AQ:AQ,"=47")</f>
        <v>5</v>
      </c>
      <c r="BA49" s="3">
        <f t="shared" si="47"/>
        <v>0</v>
      </c>
    </row>
    <row r="50" spans="1:53">
      <c r="A50" s="13"/>
      <c r="B50" s="24">
        <v>1</v>
      </c>
      <c r="C50" s="3"/>
      <c r="D50" s="3" t="s">
        <v>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4"/>
      <c r="AL50" s="30">
        <v>89</v>
      </c>
      <c r="AM50">
        <v>16</v>
      </c>
      <c r="AN50">
        <v>74</v>
      </c>
      <c r="AO50">
        <v>83</v>
      </c>
      <c r="AP50">
        <v>58</v>
      </c>
      <c r="AQ50">
        <v>66</v>
      </c>
      <c r="AT50">
        <v>48</v>
      </c>
      <c r="AU50" s="3">
        <f t="shared" ref="AU50:BA50" si="48">COUNTIF(AL:AL,"=48")</f>
        <v>0</v>
      </c>
      <c r="AV50" s="3">
        <f t="shared" si="48"/>
        <v>11</v>
      </c>
      <c r="AW50" s="3">
        <f t="shared" si="48"/>
        <v>5</v>
      </c>
      <c r="AX50" s="3">
        <f t="shared" si="48"/>
        <v>0</v>
      </c>
      <c r="AY50" s="3">
        <f>COUNTIF(AP:AP,"=48")</f>
        <v>9</v>
      </c>
      <c r="AZ50" s="3">
        <f>COUNTIF(AQ:AQ,"=48")</f>
        <v>1</v>
      </c>
      <c r="BA50" s="3">
        <f t="shared" si="48"/>
        <v>0</v>
      </c>
    </row>
    <row r="51" spans="1:53">
      <c r="A51" s="13"/>
      <c r="B51" s="11">
        <v>2</v>
      </c>
      <c r="C51" s="3"/>
      <c r="D51" s="3"/>
      <c r="E51" s="3" t="s">
        <v>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4"/>
      <c r="AL51" s="30">
        <v>95</v>
      </c>
      <c r="AM51">
        <v>22</v>
      </c>
      <c r="AN51">
        <v>63</v>
      </c>
      <c r="AO51">
        <v>90</v>
      </c>
      <c r="AP51">
        <v>88</v>
      </c>
      <c r="AQ51">
        <v>88</v>
      </c>
      <c r="AT51">
        <v>49</v>
      </c>
      <c r="AU51" s="3">
        <f t="shared" ref="AU51:BA51" si="49">COUNTIF(AL:AL,"=49")</f>
        <v>0</v>
      </c>
      <c r="AV51" s="3">
        <f t="shared" si="49"/>
        <v>16</v>
      </c>
      <c r="AW51" s="3">
        <f t="shared" si="49"/>
        <v>8</v>
      </c>
      <c r="AX51" s="3">
        <f t="shared" si="49"/>
        <v>0</v>
      </c>
      <c r="AY51" s="3">
        <f>COUNTIF(AP:AP,"=49")</f>
        <v>3</v>
      </c>
      <c r="AZ51" s="3">
        <f>COUNTIF(AQ:AQ,"=49")</f>
        <v>2</v>
      </c>
      <c r="BA51" s="3">
        <f t="shared" si="49"/>
        <v>0</v>
      </c>
    </row>
    <row r="52" spans="1:53">
      <c r="A52" s="13"/>
      <c r="B52" s="11">
        <v>3</v>
      </c>
      <c r="C52" s="3"/>
      <c r="D52" s="3"/>
      <c r="E52" s="3"/>
      <c r="F52" s="3" t="s">
        <v>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  <c r="AL52" s="30">
        <v>96</v>
      </c>
      <c r="AM52">
        <v>13</v>
      </c>
      <c r="AN52">
        <v>61</v>
      </c>
      <c r="AO52">
        <v>93</v>
      </c>
      <c r="AP52">
        <v>43</v>
      </c>
      <c r="AQ52">
        <v>47</v>
      </c>
      <c r="AT52">
        <v>50</v>
      </c>
      <c r="AU52" s="3">
        <f t="shared" ref="AU52:BA52" si="50">COUNTIF(AL:AL,"=50")</f>
        <v>0</v>
      </c>
      <c r="AV52" s="3">
        <f t="shared" si="50"/>
        <v>19</v>
      </c>
      <c r="AW52" s="3">
        <f t="shared" si="50"/>
        <v>2</v>
      </c>
      <c r="AX52" s="3">
        <f t="shared" si="50"/>
        <v>0</v>
      </c>
      <c r="AY52" s="3">
        <f>COUNTIF(AP:AP,"=50")</f>
        <v>4</v>
      </c>
      <c r="AZ52" s="3">
        <f>COUNTIF(AQ:AQ,"=50")</f>
        <v>8</v>
      </c>
      <c r="BA52" s="3">
        <f t="shared" si="50"/>
        <v>0</v>
      </c>
    </row>
    <row r="53" spans="1:53">
      <c r="A53" s="13"/>
      <c r="B53" s="11">
        <v>4</v>
      </c>
      <c r="C53" s="3"/>
      <c r="D53" s="3"/>
      <c r="E53" s="3"/>
      <c r="F53" s="3"/>
      <c r="G53" s="3" t="s">
        <v>3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4"/>
      <c r="AL53" s="30">
        <v>92</v>
      </c>
      <c r="AM53">
        <v>19</v>
      </c>
      <c r="AN53">
        <v>79</v>
      </c>
      <c r="AO53">
        <v>84</v>
      </c>
      <c r="AP53">
        <v>34</v>
      </c>
      <c r="AQ53">
        <v>64</v>
      </c>
      <c r="AT53">
        <v>51</v>
      </c>
      <c r="AU53" s="3">
        <f t="shared" ref="AU53:BA53" si="51">COUNTIF(AL:AL,"=51")</f>
        <v>0</v>
      </c>
      <c r="AV53" s="3">
        <f t="shared" si="51"/>
        <v>17</v>
      </c>
      <c r="AW53" s="3">
        <f t="shared" si="51"/>
        <v>4</v>
      </c>
      <c r="AX53" s="3">
        <f t="shared" si="51"/>
        <v>0</v>
      </c>
      <c r="AY53" s="3">
        <f>COUNTIF(AP:AP,"=51")</f>
        <v>7</v>
      </c>
      <c r="AZ53" s="3">
        <f>COUNTIF(AQ:AQ,"=51")</f>
        <v>2</v>
      </c>
      <c r="BA53" s="3">
        <f t="shared" si="51"/>
        <v>0</v>
      </c>
    </row>
    <row r="54" spans="1:53">
      <c r="A54" s="13"/>
      <c r="B54" s="11">
        <v>5</v>
      </c>
      <c r="C54" s="3"/>
      <c r="D54" s="3"/>
      <c r="E54" s="3"/>
      <c r="F54" s="3"/>
      <c r="G54" s="3"/>
      <c r="H54" s="3" t="s">
        <v>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"/>
      <c r="AL54" s="30">
        <v>93</v>
      </c>
      <c r="AM54">
        <v>17</v>
      </c>
      <c r="AN54">
        <v>52</v>
      </c>
      <c r="AO54">
        <v>90</v>
      </c>
      <c r="AP54">
        <v>51</v>
      </c>
      <c r="AQ54">
        <v>49</v>
      </c>
      <c r="AT54">
        <v>52</v>
      </c>
      <c r="AU54" s="3">
        <f t="shared" ref="AU54:BA54" si="52">COUNTIF(AL:AL,"=52")</f>
        <v>0</v>
      </c>
      <c r="AV54" s="3">
        <f t="shared" si="52"/>
        <v>9</v>
      </c>
      <c r="AW54" s="3">
        <f t="shared" si="52"/>
        <v>5</v>
      </c>
      <c r="AX54" s="3">
        <f t="shared" si="52"/>
        <v>0</v>
      </c>
      <c r="AY54" s="3">
        <f>COUNTIF(AP:AP,"=52")</f>
        <v>4</v>
      </c>
      <c r="AZ54" s="3">
        <f>COUNTIF(AQ:AQ,"=52")</f>
        <v>2</v>
      </c>
      <c r="BA54" s="3">
        <f t="shared" si="52"/>
        <v>0</v>
      </c>
    </row>
    <row r="55" spans="1:53">
      <c r="A55" s="13"/>
      <c r="B55" s="11">
        <v>6</v>
      </c>
      <c r="C55" s="3"/>
      <c r="D55" s="3"/>
      <c r="E55" s="3"/>
      <c r="F55" s="3"/>
      <c r="G55" s="3"/>
      <c r="H55" s="3"/>
      <c r="I55" s="3" t="s">
        <v>3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4"/>
      <c r="AL55" s="30">
        <v>93</v>
      </c>
      <c r="AM55">
        <v>14</v>
      </c>
      <c r="AN55">
        <v>56</v>
      </c>
      <c r="AO55">
        <v>86</v>
      </c>
      <c r="AP55">
        <v>51</v>
      </c>
      <c r="AQ55">
        <v>50</v>
      </c>
      <c r="AT55">
        <v>53</v>
      </c>
      <c r="AU55" s="3">
        <f t="shared" ref="AU55:BA55" si="53">COUNTIF(AL:AL,"=53")</f>
        <v>0</v>
      </c>
      <c r="AV55" s="3">
        <f t="shared" si="53"/>
        <v>5</v>
      </c>
      <c r="AW55" s="3">
        <f t="shared" si="53"/>
        <v>5</v>
      </c>
      <c r="AX55" s="3">
        <f t="shared" si="53"/>
        <v>0</v>
      </c>
      <c r="AY55" s="3">
        <f>COUNTIF(AP:AP,"=53")</f>
        <v>1</v>
      </c>
      <c r="AZ55" s="3">
        <f>COUNTIF(AQ:AQ,"=53")</f>
        <v>2</v>
      </c>
      <c r="BA55" s="3">
        <f t="shared" si="53"/>
        <v>0</v>
      </c>
    </row>
    <row r="56" spans="1:53">
      <c r="A56" s="13"/>
      <c r="B56" s="11">
        <v>7</v>
      </c>
      <c r="C56" s="3"/>
      <c r="D56" s="3"/>
      <c r="E56" s="3"/>
      <c r="F56" s="3"/>
      <c r="G56" s="3"/>
      <c r="H56" s="3"/>
      <c r="I56" s="3"/>
      <c r="J56" s="3" t="s">
        <v>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4"/>
      <c r="AL56" s="30">
        <v>92</v>
      </c>
      <c r="AM56">
        <v>48</v>
      </c>
      <c r="AN56">
        <v>72</v>
      </c>
      <c r="AO56">
        <v>78</v>
      </c>
      <c r="AP56">
        <v>88</v>
      </c>
      <c r="AQ56">
        <v>89</v>
      </c>
      <c r="AT56">
        <v>54</v>
      </c>
      <c r="AU56" s="3">
        <f t="shared" ref="AU56:BA56" si="54">COUNTIF(AL:AL,"=54")</f>
        <v>0</v>
      </c>
      <c r="AV56" s="3">
        <f t="shared" si="54"/>
        <v>11</v>
      </c>
      <c r="AW56" s="3">
        <f t="shared" si="54"/>
        <v>3</v>
      </c>
      <c r="AX56" s="3">
        <f t="shared" si="54"/>
        <v>0</v>
      </c>
      <c r="AY56" s="3">
        <f>COUNTIF(AP:AP,"=54")</f>
        <v>6</v>
      </c>
      <c r="AZ56" s="3">
        <f>COUNTIF(AQ:AQ,"=54")</f>
        <v>4</v>
      </c>
      <c r="BA56" s="3">
        <f t="shared" si="54"/>
        <v>0</v>
      </c>
    </row>
    <row r="57" spans="1:53">
      <c r="A57" s="13"/>
      <c r="B57" s="11">
        <v>8</v>
      </c>
      <c r="C57" s="3"/>
      <c r="D57" s="3"/>
      <c r="E57" s="3"/>
      <c r="F57" s="3"/>
      <c r="G57" s="3"/>
      <c r="H57" s="3"/>
      <c r="I57" s="3"/>
      <c r="J57" s="3"/>
      <c r="K57" s="3" t="s">
        <v>3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4"/>
      <c r="AL57" s="3">
        <v>93</v>
      </c>
      <c r="AM57">
        <v>21</v>
      </c>
      <c r="AN57">
        <v>90</v>
      </c>
      <c r="AO57">
        <v>90</v>
      </c>
      <c r="AP57">
        <v>90</v>
      </c>
      <c r="AQ57">
        <v>87</v>
      </c>
      <c r="AT57">
        <v>55</v>
      </c>
      <c r="AU57" s="3">
        <f t="shared" ref="AU57:BA57" si="55">COUNTIF(AL:AL,"=55")</f>
        <v>0</v>
      </c>
      <c r="AV57" s="3">
        <f t="shared" si="55"/>
        <v>14</v>
      </c>
      <c r="AW57" s="3">
        <f t="shared" si="55"/>
        <v>5</v>
      </c>
      <c r="AX57" s="3">
        <f t="shared" si="55"/>
        <v>0</v>
      </c>
      <c r="AY57" s="3">
        <f>COUNTIF(AP:AP,"=55")</f>
        <v>8</v>
      </c>
      <c r="AZ57" s="3">
        <f>COUNTIF(AQ:AQ,"=55")</f>
        <v>7</v>
      </c>
      <c r="BA57" s="3">
        <f t="shared" si="55"/>
        <v>0</v>
      </c>
    </row>
    <row r="58" spans="1:53">
      <c r="A58" s="13"/>
      <c r="B58" s="11">
        <v>9</v>
      </c>
      <c r="C58" s="3"/>
      <c r="D58" s="3"/>
      <c r="E58" s="3"/>
      <c r="F58" s="3"/>
      <c r="G58" s="3"/>
      <c r="H58" s="3"/>
      <c r="I58" s="3"/>
      <c r="J58" s="3"/>
      <c r="K58" s="3"/>
      <c r="L58" s="3" t="s">
        <v>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/>
      <c r="AL58" s="30">
        <v>86</v>
      </c>
      <c r="AM58">
        <v>31</v>
      </c>
      <c r="AN58">
        <v>82</v>
      </c>
      <c r="AO58">
        <v>82</v>
      </c>
      <c r="AP58">
        <v>41</v>
      </c>
      <c r="AQ58">
        <v>42</v>
      </c>
      <c r="AT58">
        <v>56</v>
      </c>
      <c r="AU58" s="3">
        <f t="shared" ref="AU58:BA58" si="56">COUNTIF(AL:AL,"=56")</f>
        <v>0</v>
      </c>
      <c r="AV58" s="3">
        <f t="shared" si="56"/>
        <v>7</v>
      </c>
      <c r="AW58" s="3">
        <f t="shared" si="56"/>
        <v>5</v>
      </c>
      <c r="AX58" s="3">
        <f t="shared" si="56"/>
        <v>1</v>
      </c>
      <c r="AY58" s="3">
        <f>COUNTIF(AP:AP,"=56")</f>
        <v>5</v>
      </c>
      <c r="AZ58" s="3">
        <f>COUNTIF(AQ:AQ,"=56")</f>
        <v>4</v>
      </c>
      <c r="BA58" s="3">
        <f t="shared" si="56"/>
        <v>0</v>
      </c>
    </row>
    <row r="59" spans="1:53">
      <c r="A59" s="13"/>
      <c r="B59" s="11">
        <v>10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 t="s">
        <v>3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4"/>
      <c r="AL59" s="30">
        <v>81</v>
      </c>
      <c r="AM59">
        <v>30</v>
      </c>
      <c r="AN59">
        <v>94</v>
      </c>
      <c r="AO59">
        <v>83</v>
      </c>
      <c r="AP59">
        <v>93</v>
      </c>
      <c r="AQ59">
        <v>93</v>
      </c>
      <c r="AT59">
        <v>57</v>
      </c>
      <c r="AU59" s="3">
        <f t="shared" ref="AU59:BA59" si="57">COUNTIF(AL:AL,"=57")</f>
        <v>0</v>
      </c>
      <c r="AV59" s="3">
        <f t="shared" si="57"/>
        <v>8</v>
      </c>
      <c r="AW59" s="3">
        <f t="shared" si="57"/>
        <v>4</v>
      </c>
      <c r="AX59" s="3">
        <f t="shared" si="57"/>
        <v>1</v>
      </c>
      <c r="AY59" s="3">
        <f>COUNTIF(AP:AP,"=57")</f>
        <v>10</v>
      </c>
      <c r="AZ59" s="3">
        <f>COUNTIF(AQ:AQ,"=57")</f>
        <v>2</v>
      </c>
      <c r="BA59" s="3">
        <f t="shared" si="57"/>
        <v>0</v>
      </c>
    </row>
    <row r="60" spans="1:53">
      <c r="A60" s="13"/>
      <c r="B60" s="11">
        <v>11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 t="s">
        <v>3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4"/>
      <c r="AL60" s="30">
        <v>74</v>
      </c>
      <c r="AM60">
        <v>41</v>
      </c>
      <c r="AN60">
        <v>55</v>
      </c>
      <c r="AO60">
        <v>81</v>
      </c>
      <c r="AP60">
        <v>86</v>
      </c>
      <c r="AQ60">
        <v>86</v>
      </c>
      <c r="AT60">
        <v>58</v>
      </c>
      <c r="AU60" s="3">
        <f t="shared" ref="AU60:BA60" si="58">COUNTIF(AL:AL,"=58")</f>
        <v>0</v>
      </c>
      <c r="AV60" s="3">
        <f t="shared" si="58"/>
        <v>11</v>
      </c>
      <c r="AW60" s="3">
        <f t="shared" si="58"/>
        <v>1</v>
      </c>
      <c r="AX60" s="3">
        <f t="shared" si="58"/>
        <v>1</v>
      </c>
      <c r="AY60" s="3">
        <f>COUNTIF(AP:AP,"=58")</f>
        <v>2</v>
      </c>
      <c r="AZ60" s="3">
        <f>COUNTIF(AQ:AQ,"=58")</f>
        <v>9</v>
      </c>
      <c r="BA60" s="3">
        <f t="shared" si="58"/>
        <v>0</v>
      </c>
    </row>
    <row r="61" spans="1:53">
      <c r="A61" s="13"/>
      <c r="B61" s="11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 t="s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4"/>
      <c r="AL61" s="30">
        <v>96</v>
      </c>
      <c r="AM61">
        <v>56</v>
      </c>
      <c r="AN61">
        <v>96</v>
      </c>
      <c r="AO61">
        <v>100</v>
      </c>
      <c r="AP61">
        <v>95</v>
      </c>
      <c r="AQ61">
        <v>95</v>
      </c>
      <c r="AT61">
        <v>59</v>
      </c>
      <c r="AU61" s="3">
        <f t="shared" ref="AU61:BA61" si="59">COUNTIF(AL:AL,"=59")</f>
        <v>0</v>
      </c>
      <c r="AV61" s="3">
        <f t="shared" si="59"/>
        <v>7</v>
      </c>
      <c r="AW61" s="3">
        <f t="shared" si="59"/>
        <v>4</v>
      </c>
      <c r="AX61" s="3">
        <f t="shared" si="59"/>
        <v>0</v>
      </c>
      <c r="AY61" s="3">
        <f>COUNTIF(AP:AP,"=59")</f>
        <v>5</v>
      </c>
      <c r="AZ61" s="3">
        <f>COUNTIF(AQ:AQ,"=59")</f>
        <v>6</v>
      </c>
      <c r="BA61" s="3">
        <f t="shared" si="59"/>
        <v>0</v>
      </c>
    </row>
    <row r="62" spans="1:53">
      <c r="A62" s="13"/>
      <c r="B62" s="11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 t="s">
        <v>3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  <c r="AL62" s="30">
        <v>81</v>
      </c>
      <c r="AM62">
        <v>51</v>
      </c>
      <c r="AN62">
        <v>92</v>
      </c>
      <c r="AO62">
        <v>97</v>
      </c>
      <c r="AP62">
        <v>91</v>
      </c>
      <c r="AQ62">
        <v>91</v>
      </c>
      <c r="AT62">
        <v>60</v>
      </c>
      <c r="AU62" s="3">
        <f t="shared" ref="AU62:BA62" si="60">COUNTIF(AL:AL,"=60")</f>
        <v>0</v>
      </c>
      <c r="AV62" s="3">
        <f t="shared" si="60"/>
        <v>6</v>
      </c>
      <c r="AW62" s="3">
        <f t="shared" si="60"/>
        <v>3</v>
      </c>
      <c r="AX62" s="3">
        <f t="shared" si="60"/>
        <v>1</v>
      </c>
      <c r="AY62" s="3">
        <f>COUNTIF(AP:AP,"=60")</f>
        <v>7</v>
      </c>
      <c r="AZ62" s="3">
        <f>COUNTIF(AQ:AQ,"=60")</f>
        <v>6</v>
      </c>
      <c r="BA62" s="3">
        <f t="shared" si="60"/>
        <v>0</v>
      </c>
    </row>
    <row r="63" spans="1:53">
      <c r="A63" s="13"/>
      <c r="B63" s="11">
        <v>14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 t="s">
        <v>3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4"/>
      <c r="AL63" s="30">
        <v>86</v>
      </c>
      <c r="AM63">
        <v>43</v>
      </c>
      <c r="AN63">
        <v>85</v>
      </c>
      <c r="AO63">
        <v>97</v>
      </c>
      <c r="AP63">
        <v>86</v>
      </c>
      <c r="AQ63">
        <v>86</v>
      </c>
      <c r="AT63">
        <v>61</v>
      </c>
      <c r="AU63" s="3">
        <f t="shared" ref="AU63:BA63" si="61">COUNTIF(AL:AL,"=61")</f>
        <v>0</v>
      </c>
      <c r="AV63" s="3">
        <f t="shared" si="61"/>
        <v>8</v>
      </c>
      <c r="AW63" s="3">
        <f t="shared" si="61"/>
        <v>6</v>
      </c>
      <c r="AX63" s="3">
        <f t="shared" si="61"/>
        <v>0</v>
      </c>
      <c r="AY63" s="3">
        <f>COUNTIF(AP:AP,"=61")</f>
        <v>6</v>
      </c>
      <c r="AZ63" s="3">
        <f>COUNTIF(AQ:AQ,"=61")</f>
        <v>7</v>
      </c>
      <c r="BA63" s="3">
        <f t="shared" si="61"/>
        <v>0</v>
      </c>
    </row>
    <row r="64" spans="1:53">
      <c r="A64" s="13"/>
      <c r="B64" s="11">
        <v>15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 t="s">
        <v>3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4"/>
      <c r="AL64" s="30">
        <v>84</v>
      </c>
      <c r="AM64">
        <v>87</v>
      </c>
      <c r="AN64">
        <v>40</v>
      </c>
      <c r="AO64">
        <v>93</v>
      </c>
      <c r="AP64">
        <v>65</v>
      </c>
      <c r="AQ64">
        <v>96</v>
      </c>
      <c r="AT64">
        <v>62</v>
      </c>
      <c r="AU64" s="3">
        <f t="shared" ref="AU64:BA64" si="62">COUNTIF(AL:AL,"=62")</f>
        <v>0</v>
      </c>
      <c r="AV64" s="3">
        <f t="shared" si="62"/>
        <v>4</v>
      </c>
      <c r="AW64" s="3">
        <f t="shared" si="62"/>
        <v>6</v>
      </c>
      <c r="AX64" s="3">
        <f t="shared" si="62"/>
        <v>0</v>
      </c>
      <c r="AY64" s="3">
        <f>COUNTIF(AP:AP,"=62")</f>
        <v>4</v>
      </c>
      <c r="AZ64" s="3">
        <f>COUNTIF(AQ:AQ,"=62")</f>
        <v>7</v>
      </c>
      <c r="BA64" s="3">
        <f t="shared" si="62"/>
        <v>0</v>
      </c>
    </row>
    <row r="65" spans="1:53">
      <c r="A65" s="13"/>
      <c r="B65" s="11">
        <v>16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">
        <v>3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4"/>
      <c r="AL65" s="30">
        <v>94</v>
      </c>
      <c r="AM65">
        <v>42</v>
      </c>
      <c r="AN65">
        <v>41</v>
      </c>
      <c r="AO65">
        <v>69</v>
      </c>
      <c r="AP65">
        <v>57</v>
      </c>
      <c r="AQ65">
        <v>56</v>
      </c>
      <c r="AT65">
        <v>63</v>
      </c>
      <c r="AU65" s="3">
        <f t="shared" ref="AU65:BA65" si="63">COUNTIF(AL:AL,"=63")</f>
        <v>0</v>
      </c>
      <c r="AV65" s="3">
        <f t="shared" si="63"/>
        <v>6</v>
      </c>
      <c r="AW65" s="3">
        <f t="shared" si="63"/>
        <v>6</v>
      </c>
      <c r="AX65" s="3">
        <f t="shared" si="63"/>
        <v>0</v>
      </c>
      <c r="AY65" s="3">
        <f>COUNTIF(AP:AP,"=63")</f>
        <v>4</v>
      </c>
      <c r="AZ65" s="3">
        <f>COUNTIF(AQ:AQ,"=63")</f>
        <v>4</v>
      </c>
      <c r="BA65" s="3">
        <f t="shared" si="63"/>
        <v>0</v>
      </c>
    </row>
    <row r="66" spans="1:53">
      <c r="A66" s="13"/>
      <c r="B66" s="11">
        <v>17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3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/>
      <c r="AL66" s="30">
        <v>82</v>
      </c>
      <c r="AM66">
        <v>44</v>
      </c>
      <c r="AN66">
        <v>62</v>
      </c>
      <c r="AO66">
        <v>99</v>
      </c>
      <c r="AP66">
        <v>74</v>
      </c>
      <c r="AQ66">
        <v>76</v>
      </c>
      <c r="AT66">
        <v>64</v>
      </c>
      <c r="AU66" s="3">
        <f t="shared" ref="AU66:BA66" si="64">COUNTIF(AL:AL,"=64")</f>
        <v>0</v>
      </c>
      <c r="AV66" s="3">
        <f t="shared" si="64"/>
        <v>8</v>
      </c>
      <c r="AW66" s="3">
        <f t="shared" si="64"/>
        <v>3</v>
      </c>
      <c r="AX66" s="3">
        <f t="shared" si="64"/>
        <v>2</v>
      </c>
      <c r="AY66" s="3">
        <f>COUNTIF(AP:AP,"=64")</f>
        <v>4</v>
      </c>
      <c r="AZ66" s="3">
        <f>COUNTIF(AQ:AQ,"=64")</f>
        <v>6</v>
      </c>
      <c r="BA66" s="3">
        <f t="shared" si="64"/>
        <v>0</v>
      </c>
    </row>
    <row r="67" spans="1:53">
      <c r="A67" s="13"/>
      <c r="B67" s="11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3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4"/>
      <c r="AL67" s="30">
        <v>89</v>
      </c>
      <c r="AM67">
        <v>68</v>
      </c>
      <c r="AN67">
        <v>82</v>
      </c>
      <c r="AO67">
        <v>81</v>
      </c>
      <c r="AP67">
        <v>86</v>
      </c>
      <c r="AQ67">
        <v>86</v>
      </c>
      <c r="AT67">
        <v>65</v>
      </c>
      <c r="AU67" s="3">
        <f t="shared" ref="AU67:BA67" si="65">COUNTIF(AL:AL,"=65")</f>
        <v>0</v>
      </c>
      <c r="AV67" s="3">
        <f t="shared" si="65"/>
        <v>4</v>
      </c>
      <c r="AW67" s="3">
        <f t="shared" si="65"/>
        <v>5</v>
      </c>
      <c r="AX67" s="3">
        <f t="shared" si="65"/>
        <v>1</v>
      </c>
      <c r="AY67" s="3">
        <f>COUNTIF(AP:AP,"=65")</f>
        <v>12</v>
      </c>
      <c r="AZ67" s="3">
        <f>COUNTIF(AQ:AQ,"=65")</f>
        <v>3</v>
      </c>
      <c r="BA67" s="3">
        <f t="shared" si="65"/>
        <v>0</v>
      </c>
    </row>
    <row r="68" spans="1:53">
      <c r="A68" s="13"/>
      <c r="B68" s="11">
        <v>19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 t="s">
        <v>3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4"/>
      <c r="AL68" s="3">
        <v>93</v>
      </c>
      <c r="AM68">
        <v>72</v>
      </c>
      <c r="AN68">
        <v>70</v>
      </c>
      <c r="AO68">
        <v>89</v>
      </c>
      <c r="AP68">
        <v>92</v>
      </c>
      <c r="AQ68">
        <v>93</v>
      </c>
      <c r="AT68">
        <v>66</v>
      </c>
      <c r="AU68" s="3">
        <f t="shared" ref="AU68:BA68" si="66">COUNTIF(AL:AL,"=66")</f>
        <v>1</v>
      </c>
      <c r="AV68" s="3">
        <f t="shared" si="66"/>
        <v>6</v>
      </c>
      <c r="AW68" s="3">
        <f t="shared" si="66"/>
        <v>5</v>
      </c>
      <c r="AX68" s="3">
        <f t="shared" si="66"/>
        <v>1</v>
      </c>
      <c r="AY68" s="3">
        <f>COUNTIF(AP:AP,"=66")</f>
        <v>7</v>
      </c>
      <c r="AZ68" s="3">
        <f>COUNTIF(AQ:AQ,"=66")</f>
        <v>7</v>
      </c>
      <c r="BA68" s="3">
        <f t="shared" si="66"/>
        <v>0</v>
      </c>
    </row>
    <row r="69" spans="1:53">
      <c r="A69" s="13"/>
      <c r="B69" s="11">
        <v>20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 t="s">
        <v>3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4"/>
      <c r="AL69" s="30">
        <v>96</v>
      </c>
      <c r="AM69">
        <v>58</v>
      </c>
      <c r="AN69">
        <v>42</v>
      </c>
      <c r="AO69">
        <v>77</v>
      </c>
      <c r="AP69">
        <v>46</v>
      </c>
      <c r="AQ69">
        <v>81</v>
      </c>
      <c r="AT69">
        <v>67</v>
      </c>
      <c r="AU69" s="3">
        <f t="shared" ref="AU69:BA69" si="67">COUNTIF(AL:AL,"=67")</f>
        <v>3</v>
      </c>
      <c r="AV69" s="3">
        <f t="shared" si="67"/>
        <v>4</v>
      </c>
      <c r="AW69" s="3">
        <f t="shared" si="67"/>
        <v>9</v>
      </c>
      <c r="AX69" s="3">
        <f t="shared" si="67"/>
        <v>1</v>
      </c>
      <c r="AY69" s="3">
        <f>COUNTIF(AP:AP,"=67")</f>
        <v>9</v>
      </c>
      <c r="AZ69" s="3">
        <f>COUNTIF(AQ:AQ,"=67")</f>
        <v>9</v>
      </c>
      <c r="BA69" s="3">
        <f t="shared" si="67"/>
        <v>0</v>
      </c>
    </row>
    <row r="70" spans="1:53">
      <c r="A70" s="13"/>
      <c r="B70" s="11">
        <v>21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 t="s">
        <v>3</v>
      </c>
      <c r="Y70" s="3"/>
      <c r="Z70" s="3"/>
      <c r="AA70" s="3"/>
      <c r="AB70" s="3"/>
      <c r="AC70" s="3"/>
      <c r="AD70" s="3"/>
      <c r="AE70" s="3"/>
      <c r="AF70" s="3"/>
      <c r="AG70" s="3"/>
      <c r="AH70" s="4"/>
      <c r="AL70" s="30">
        <v>88</v>
      </c>
      <c r="AM70">
        <v>48</v>
      </c>
      <c r="AN70">
        <v>50</v>
      </c>
      <c r="AO70">
        <v>93</v>
      </c>
      <c r="AP70">
        <v>72</v>
      </c>
      <c r="AQ70">
        <v>77</v>
      </c>
      <c r="AT70">
        <v>68</v>
      </c>
      <c r="AU70" s="3">
        <f t="shared" ref="AU70:BA70" si="68">COUNTIF(AL:AL,"=68")</f>
        <v>1</v>
      </c>
      <c r="AV70" s="3">
        <f t="shared" si="68"/>
        <v>3</v>
      </c>
      <c r="AW70" s="3">
        <f t="shared" si="68"/>
        <v>6</v>
      </c>
      <c r="AX70" s="3">
        <f t="shared" si="68"/>
        <v>6</v>
      </c>
      <c r="AY70" s="3">
        <f>COUNTIF(AP:AP,"=68")</f>
        <v>6</v>
      </c>
      <c r="AZ70" s="3">
        <f>COUNTIF(AQ:AQ,"=68")</f>
        <v>6</v>
      </c>
      <c r="BA70" s="3">
        <f t="shared" si="68"/>
        <v>0</v>
      </c>
    </row>
    <row r="71" spans="1:53">
      <c r="A71" s="13"/>
      <c r="B71" s="11">
        <v>22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 t="s">
        <v>3</v>
      </c>
      <c r="Z71" s="3"/>
      <c r="AA71" s="3"/>
      <c r="AB71" s="3"/>
      <c r="AC71" s="3"/>
      <c r="AD71" s="3"/>
      <c r="AE71" s="3"/>
      <c r="AF71" s="3"/>
      <c r="AG71" s="3"/>
      <c r="AH71" s="4"/>
      <c r="AL71" s="30">
        <v>81</v>
      </c>
      <c r="AM71">
        <v>49</v>
      </c>
      <c r="AN71">
        <v>51</v>
      </c>
      <c r="AO71">
        <v>80</v>
      </c>
      <c r="AP71">
        <v>67</v>
      </c>
      <c r="AQ71">
        <v>68</v>
      </c>
      <c r="AT71">
        <v>69</v>
      </c>
      <c r="AU71" s="3">
        <f t="shared" ref="AU71:BA71" si="69">COUNTIF(AL:AL,"=69")</f>
        <v>0</v>
      </c>
      <c r="AV71" s="3">
        <f t="shared" si="69"/>
        <v>5</v>
      </c>
      <c r="AW71" s="3">
        <f t="shared" si="69"/>
        <v>6</v>
      </c>
      <c r="AX71" s="3">
        <f t="shared" si="69"/>
        <v>6</v>
      </c>
      <c r="AY71" s="3">
        <f>COUNTIF(AP:AP,"=69")</f>
        <v>7</v>
      </c>
      <c r="AZ71" s="3">
        <f>COUNTIF(AQ:AQ,"=69")</f>
        <v>6</v>
      </c>
      <c r="BA71" s="3">
        <f t="shared" si="69"/>
        <v>0</v>
      </c>
    </row>
    <row r="72" spans="1:53">
      <c r="A72" s="13"/>
      <c r="B72" s="11">
        <v>23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 t="s">
        <v>3</v>
      </c>
      <c r="AA72" s="3"/>
      <c r="AB72" s="3"/>
      <c r="AC72" s="3"/>
      <c r="AD72" s="3"/>
      <c r="AE72" s="3"/>
      <c r="AF72" s="3"/>
      <c r="AG72" s="3"/>
      <c r="AH72" s="4"/>
      <c r="AL72" s="30">
        <v>96</v>
      </c>
      <c r="AM72">
        <v>49</v>
      </c>
      <c r="AN72">
        <v>56</v>
      </c>
      <c r="AO72">
        <v>84</v>
      </c>
      <c r="AP72">
        <v>78</v>
      </c>
      <c r="AQ72">
        <v>81</v>
      </c>
      <c r="AT72">
        <v>70</v>
      </c>
      <c r="AU72" s="3">
        <f t="shared" ref="AU72:BA72" si="70">COUNTIF(AL:AL,"=70")</f>
        <v>6</v>
      </c>
      <c r="AV72" s="3">
        <f t="shared" si="70"/>
        <v>6</v>
      </c>
      <c r="AW72" s="3">
        <f t="shared" si="70"/>
        <v>5</v>
      </c>
      <c r="AX72" s="3">
        <f t="shared" si="70"/>
        <v>5</v>
      </c>
      <c r="AY72" s="3">
        <f>COUNTIF(AP:AP,"=70")</f>
        <v>9</v>
      </c>
      <c r="AZ72" s="3">
        <f>COUNTIF(AQ:AQ,"=70")</f>
        <v>5</v>
      </c>
      <c r="BA72" s="3">
        <f t="shared" si="70"/>
        <v>0</v>
      </c>
    </row>
    <row r="73" spans="1:53">
      <c r="A73" s="13"/>
      <c r="B73" s="11">
        <v>24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 t="s">
        <v>3</v>
      </c>
      <c r="AB73" s="3"/>
      <c r="AC73" s="3"/>
      <c r="AD73" s="3"/>
      <c r="AE73" s="3"/>
      <c r="AF73" s="3"/>
      <c r="AG73" s="3"/>
      <c r="AH73" s="4"/>
      <c r="AL73" s="30">
        <v>90</v>
      </c>
      <c r="AM73">
        <v>30</v>
      </c>
      <c r="AN73">
        <v>95</v>
      </c>
      <c r="AO73">
        <v>77</v>
      </c>
      <c r="AP73">
        <v>93</v>
      </c>
      <c r="AQ73">
        <v>93</v>
      </c>
      <c r="AT73">
        <v>71</v>
      </c>
      <c r="AU73" s="3">
        <f t="shared" ref="AU73:BA73" si="71">COUNTIF(AL:AL,"=71")</f>
        <v>8</v>
      </c>
      <c r="AV73" s="3">
        <f t="shared" si="71"/>
        <v>2</v>
      </c>
      <c r="AW73" s="3">
        <f t="shared" si="71"/>
        <v>6</v>
      </c>
      <c r="AX73" s="3">
        <f t="shared" si="71"/>
        <v>10</v>
      </c>
      <c r="AY73" s="3">
        <f>COUNTIF(AP:AP,"=71")</f>
        <v>5</v>
      </c>
      <c r="AZ73" s="3">
        <f>COUNTIF(AQ:AQ,"=71")</f>
        <v>7</v>
      </c>
      <c r="BA73" s="3">
        <f t="shared" si="71"/>
        <v>0</v>
      </c>
    </row>
    <row r="74" spans="1:53">
      <c r="A74" s="13"/>
      <c r="B74" s="11">
        <v>25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 t="s">
        <v>3</v>
      </c>
      <c r="AC74" s="3"/>
      <c r="AD74" s="3"/>
      <c r="AE74" s="3"/>
      <c r="AF74" s="3"/>
      <c r="AG74" s="3"/>
      <c r="AH74" s="4"/>
      <c r="AL74" s="30">
        <v>89</v>
      </c>
      <c r="AM74">
        <v>45</v>
      </c>
      <c r="AN74">
        <v>61</v>
      </c>
      <c r="AO74">
        <v>79</v>
      </c>
      <c r="AP74">
        <v>69</v>
      </c>
      <c r="AQ74">
        <v>69</v>
      </c>
      <c r="AT74">
        <v>72</v>
      </c>
      <c r="AU74" s="3">
        <f t="shared" ref="AU74:BA74" si="72">COUNTIF(AL:AL,"=72")</f>
        <v>4</v>
      </c>
      <c r="AV74" s="3">
        <f t="shared" si="72"/>
        <v>4</v>
      </c>
      <c r="AW74" s="3">
        <f t="shared" si="72"/>
        <v>8</v>
      </c>
      <c r="AX74" s="3">
        <f t="shared" si="72"/>
        <v>3</v>
      </c>
      <c r="AY74" s="3">
        <f>COUNTIF(AP:AP,"=72")</f>
        <v>3</v>
      </c>
      <c r="AZ74" s="3">
        <f>COUNTIF(AQ:AQ,"=72")</f>
        <v>4</v>
      </c>
      <c r="BA74" s="3">
        <f t="shared" si="72"/>
        <v>0</v>
      </c>
    </row>
    <row r="75" spans="1:53">
      <c r="A75" s="13"/>
      <c r="B75" s="11">
        <v>26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 t="s">
        <v>3</v>
      </c>
      <c r="AD75" s="3"/>
      <c r="AE75" s="3"/>
      <c r="AF75" s="3"/>
      <c r="AG75" s="3"/>
      <c r="AH75" s="4"/>
      <c r="AL75" s="30">
        <v>85</v>
      </c>
      <c r="AM75">
        <v>35</v>
      </c>
      <c r="AN75">
        <v>41</v>
      </c>
      <c r="AO75">
        <v>64</v>
      </c>
      <c r="AP75">
        <v>60</v>
      </c>
      <c r="AQ75">
        <v>59</v>
      </c>
      <c r="AT75">
        <v>73</v>
      </c>
      <c r="AU75" s="3">
        <f t="shared" ref="AU75:BA75" si="73">COUNTIF(AL:AL,"=73")</f>
        <v>4</v>
      </c>
      <c r="AV75" s="3">
        <f t="shared" si="73"/>
        <v>6</v>
      </c>
      <c r="AW75" s="3">
        <f t="shared" si="73"/>
        <v>4</v>
      </c>
      <c r="AX75" s="3">
        <f t="shared" si="73"/>
        <v>4</v>
      </c>
      <c r="AY75" s="3">
        <f>COUNTIF(AP:AP,"=73")</f>
        <v>8</v>
      </c>
      <c r="AZ75" s="3">
        <f>COUNTIF(AQ:AQ,"=73")</f>
        <v>3</v>
      </c>
      <c r="BA75" s="3">
        <f t="shared" si="73"/>
        <v>0</v>
      </c>
    </row>
    <row r="76" spans="1:53">
      <c r="A76" s="13"/>
      <c r="B76" s="11">
        <v>27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">
        <v>3</v>
      </c>
      <c r="AE76" s="3"/>
      <c r="AF76" s="3"/>
      <c r="AG76" s="3"/>
      <c r="AH76" s="4"/>
      <c r="AL76" s="30">
        <v>99</v>
      </c>
      <c r="AM76">
        <v>49</v>
      </c>
      <c r="AN76">
        <v>47</v>
      </c>
      <c r="AO76">
        <v>72</v>
      </c>
      <c r="AP76">
        <v>68</v>
      </c>
      <c r="AQ76">
        <v>67</v>
      </c>
      <c r="AT76">
        <v>74</v>
      </c>
      <c r="AU76" s="3">
        <f t="shared" ref="AU76:BA76" si="74">COUNTIF(AL:AL,"=74")</f>
        <v>5</v>
      </c>
      <c r="AV76" s="3">
        <f t="shared" si="74"/>
        <v>4</v>
      </c>
      <c r="AW76" s="3">
        <f t="shared" si="74"/>
        <v>3</v>
      </c>
      <c r="AX76" s="3">
        <f t="shared" si="74"/>
        <v>4</v>
      </c>
      <c r="AY76" s="3">
        <f>COUNTIF(AP:AP,"=74")</f>
        <v>3</v>
      </c>
      <c r="AZ76" s="3">
        <f>COUNTIF(AQ:AQ,"=74")</f>
        <v>7</v>
      </c>
      <c r="BA76" s="3">
        <f t="shared" si="74"/>
        <v>0</v>
      </c>
    </row>
    <row r="77" spans="1:53">
      <c r="A77" s="13"/>
      <c r="B77" s="11">
        <v>28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 t="s">
        <v>3</v>
      </c>
      <c r="AF77" s="3"/>
      <c r="AG77" s="3"/>
      <c r="AH77" s="4"/>
      <c r="AL77" s="30">
        <v>80</v>
      </c>
      <c r="AM77">
        <v>38</v>
      </c>
      <c r="AN77">
        <v>70</v>
      </c>
      <c r="AO77">
        <v>79</v>
      </c>
      <c r="AP77">
        <v>79</v>
      </c>
      <c r="AQ77">
        <v>78</v>
      </c>
      <c r="AT77">
        <v>75</v>
      </c>
      <c r="AU77" s="3">
        <f t="shared" ref="AU77:BA77" si="75">COUNTIF(AL:AL,"=75")</f>
        <v>7</v>
      </c>
      <c r="AV77" s="3">
        <f t="shared" si="75"/>
        <v>5</v>
      </c>
      <c r="AW77" s="3">
        <f t="shared" si="75"/>
        <v>1</v>
      </c>
      <c r="AX77" s="3">
        <f t="shared" si="75"/>
        <v>5</v>
      </c>
      <c r="AY77" s="3">
        <f>COUNTIF(AP:AP,"=75")</f>
        <v>2</v>
      </c>
      <c r="AZ77" s="3">
        <f>COUNTIF(AQ:AQ,"=75")</f>
        <v>3</v>
      </c>
      <c r="BA77" s="3">
        <f t="shared" si="75"/>
        <v>0</v>
      </c>
    </row>
    <row r="78" spans="1:53">
      <c r="A78" s="13"/>
      <c r="B78" s="11">
        <v>29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 t="s">
        <v>3</v>
      </c>
      <c r="AG78" s="3"/>
      <c r="AH78" s="4"/>
      <c r="AL78" s="30">
        <v>92</v>
      </c>
      <c r="AM78">
        <v>54</v>
      </c>
      <c r="AN78">
        <v>43</v>
      </c>
      <c r="AO78">
        <v>74</v>
      </c>
      <c r="AP78">
        <v>66</v>
      </c>
      <c r="AQ78">
        <v>78</v>
      </c>
      <c r="AT78">
        <v>76</v>
      </c>
      <c r="AU78" s="3">
        <f t="shared" ref="AU78:BA78" si="76">COUNTIF(AL:AL,"=76")</f>
        <v>3</v>
      </c>
      <c r="AV78" s="3">
        <f t="shared" si="76"/>
        <v>3</v>
      </c>
      <c r="AW78" s="3">
        <f t="shared" si="76"/>
        <v>4</v>
      </c>
      <c r="AX78" s="3">
        <f t="shared" si="76"/>
        <v>12</v>
      </c>
      <c r="AY78" s="3">
        <f>COUNTIF(AP:AP,"=76")</f>
        <v>7</v>
      </c>
      <c r="AZ78" s="3">
        <f>COUNTIF(AQ:AQ,"=76")</f>
        <v>7</v>
      </c>
      <c r="BA78" s="3">
        <f t="shared" si="76"/>
        <v>0</v>
      </c>
    </row>
    <row r="79" spans="1:53">
      <c r="A79" s="13"/>
      <c r="B79" s="25">
        <v>30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 t="s">
        <v>3</v>
      </c>
      <c r="AH79" s="4"/>
      <c r="AL79" s="30">
        <v>100</v>
      </c>
      <c r="AM79">
        <v>79</v>
      </c>
      <c r="AN79">
        <v>94</v>
      </c>
      <c r="AO79">
        <v>82</v>
      </c>
      <c r="AP79">
        <v>95</v>
      </c>
      <c r="AQ79">
        <v>96</v>
      </c>
      <c r="AT79">
        <v>77</v>
      </c>
      <c r="AU79" s="3">
        <f t="shared" ref="AU79:BA79" si="77">COUNTIF(AL:AL,"=77")</f>
        <v>7</v>
      </c>
      <c r="AV79" s="3">
        <f t="shared" si="77"/>
        <v>1</v>
      </c>
      <c r="AW79" s="3">
        <f t="shared" si="77"/>
        <v>3</v>
      </c>
      <c r="AX79" s="3">
        <f t="shared" si="77"/>
        <v>13</v>
      </c>
      <c r="AY79" s="3">
        <f>COUNTIF(AP:AP,"=77")</f>
        <v>5</v>
      </c>
      <c r="AZ79" s="3">
        <f>COUNTIF(AQ:AQ,"=77")</f>
        <v>12</v>
      </c>
      <c r="BA79" s="3">
        <f t="shared" si="77"/>
        <v>0</v>
      </c>
    </row>
    <row r="80" spans="1:53" ht="16" thickBot="1">
      <c r="A80" s="13"/>
      <c r="B80" s="12">
        <v>31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6" t="s">
        <v>3</v>
      </c>
      <c r="AL80" s="3">
        <v>91</v>
      </c>
      <c r="AM80">
        <v>49</v>
      </c>
      <c r="AN80">
        <v>43</v>
      </c>
      <c r="AO80">
        <v>84</v>
      </c>
      <c r="AP80">
        <v>53</v>
      </c>
      <c r="AQ80">
        <v>57</v>
      </c>
      <c r="AT80">
        <v>78</v>
      </c>
      <c r="AU80" s="3">
        <f t="shared" ref="AU80:BA80" si="78">COUNTIF(AL:AL,"=78")</f>
        <v>8</v>
      </c>
      <c r="AV80" s="3">
        <f t="shared" si="78"/>
        <v>4</v>
      </c>
      <c r="AW80" s="3">
        <f t="shared" si="78"/>
        <v>5</v>
      </c>
      <c r="AX80" s="3">
        <f t="shared" si="78"/>
        <v>13</v>
      </c>
      <c r="AY80" s="3">
        <f>COUNTIF(AP:AP,"=78")</f>
        <v>9</v>
      </c>
      <c r="AZ80" s="3">
        <f>COUNTIF(AQ:AQ,"=78")</f>
        <v>5</v>
      </c>
      <c r="BA80" s="3">
        <f t="shared" si="78"/>
        <v>0</v>
      </c>
    </row>
    <row r="81" spans="1:56">
      <c r="AL81" s="30">
        <v>80</v>
      </c>
      <c r="AM81">
        <v>60</v>
      </c>
      <c r="AN81">
        <v>42</v>
      </c>
      <c r="AO81">
        <v>89</v>
      </c>
      <c r="AP81">
        <v>37</v>
      </c>
      <c r="AQ81">
        <v>73</v>
      </c>
      <c r="AT81">
        <v>79</v>
      </c>
      <c r="AU81" s="3">
        <f t="shared" ref="AU81:BA81" si="79">COUNTIF(AL:AL,"=79")</f>
        <v>11</v>
      </c>
      <c r="AV81" s="3">
        <f t="shared" si="79"/>
        <v>6</v>
      </c>
      <c r="AW81" s="3">
        <f t="shared" si="79"/>
        <v>5</v>
      </c>
      <c r="AX81" s="3">
        <f t="shared" si="79"/>
        <v>11</v>
      </c>
      <c r="AY81" s="3">
        <f>COUNTIF(AP:AP,"=79")</f>
        <v>7</v>
      </c>
      <c r="AZ81" s="3">
        <f>COUNTIF(AQ:AQ,"=79")</f>
        <v>7</v>
      </c>
      <c r="BA81" s="3">
        <f t="shared" si="79"/>
        <v>0</v>
      </c>
    </row>
    <row r="82" spans="1:56">
      <c r="AL82" s="30">
        <v>73</v>
      </c>
      <c r="AM82">
        <v>62</v>
      </c>
      <c r="AN82">
        <v>46</v>
      </c>
      <c r="AO82">
        <v>92</v>
      </c>
      <c r="AP82">
        <v>61</v>
      </c>
      <c r="AQ82">
        <v>60</v>
      </c>
      <c r="AT82">
        <v>80</v>
      </c>
      <c r="AU82" s="3">
        <f t="shared" ref="AU82:BA82" si="80">COUNTIF(AL:AL,"=80")</f>
        <v>16</v>
      </c>
      <c r="AV82" s="3">
        <f t="shared" si="80"/>
        <v>0</v>
      </c>
      <c r="AW82" s="3">
        <f t="shared" si="80"/>
        <v>8</v>
      </c>
      <c r="AX82" s="3">
        <f t="shared" si="80"/>
        <v>6</v>
      </c>
      <c r="AY82" s="3">
        <f>COUNTIF(AP:AP,"=80")</f>
        <v>8</v>
      </c>
      <c r="AZ82" s="3">
        <f>COUNTIF(AQ:AQ,"=80")</f>
        <v>7</v>
      </c>
      <c r="BA82" s="3">
        <f t="shared" si="80"/>
        <v>0</v>
      </c>
    </row>
    <row r="83" spans="1:56">
      <c r="AL83" s="30">
        <v>70</v>
      </c>
      <c r="AM83">
        <v>45</v>
      </c>
      <c r="AN83">
        <v>45</v>
      </c>
      <c r="AO83">
        <v>92</v>
      </c>
      <c r="AP83">
        <v>62</v>
      </c>
      <c r="AQ83">
        <v>60</v>
      </c>
      <c r="AT83">
        <v>81</v>
      </c>
      <c r="AU83" s="3">
        <f t="shared" ref="AU83:BA83" si="81">COUNTIF(AL:AL,"=81")</f>
        <v>18</v>
      </c>
      <c r="AV83" s="3">
        <f t="shared" si="81"/>
        <v>0</v>
      </c>
      <c r="AW83" s="3">
        <f t="shared" si="81"/>
        <v>6</v>
      </c>
      <c r="AX83" s="3">
        <f t="shared" si="81"/>
        <v>11</v>
      </c>
      <c r="AY83" s="3">
        <f>COUNTIF(AP:AP,"=81")</f>
        <v>9</v>
      </c>
      <c r="AZ83" s="3">
        <f>COUNTIF(AQ:AQ,"=81")</f>
        <v>10</v>
      </c>
      <c r="BA83" s="3">
        <f t="shared" si="81"/>
        <v>0</v>
      </c>
    </row>
    <row r="84" spans="1:56">
      <c r="AL84" s="30">
        <v>94</v>
      </c>
      <c r="AM84">
        <v>36</v>
      </c>
      <c r="AN84">
        <v>59</v>
      </c>
      <c r="AO84">
        <v>76</v>
      </c>
      <c r="AP84">
        <v>82</v>
      </c>
      <c r="AQ84">
        <v>81</v>
      </c>
      <c r="AT84">
        <v>82</v>
      </c>
      <c r="AU84" s="3">
        <f t="shared" ref="AU84:BA84" si="82">COUNTIF(AL:AL,"=82")</f>
        <v>8</v>
      </c>
      <c r="AV84" s="3">
        <f t="shared" si="82"/>
        <v>2</v>
      </c>
      <c r="AW84" s="3">
        <f t="shared" si="82"/>
        <v>9</v>
      </c>
      <c r="AX84" s="3">
        <f t="shared" si="82"/>
        <v>14</v>
      </c>
      <c r="AY84" s="3">
        <f>COUNTIF(AP:AP,"=82")</f>
        <v>11</v>
      </c>
      <c r="AZ84" s="3">
        <f>COUNTIF(AQ:AQ,"=82")</f>
        <v>9</v>
      </c>
      <c r="BA84" s="3">
        <f t="shared" si="82"/>
        <v>0</v>
      </c>
    </row>
    <row r="85" spans="1:56">
      <c r="AL85" s="30">
        <v>79</v>
      </c>
      <c r="AM85">
        <v>50</v>
      </c>
      <c r="AN85">
        <v>62</v>
      </c>
      <c r="AO85">
        <v>82</v>
      </c>
      <c r="AP85">
        <v>80</v>
      </c>
      <c r="AQ85">
        <v>74</v>
      </c>
      <c r="AT85">
        <v>83</v>
      </c>
      <c r="AU85" s="3">
        <f t="shared" ref="AU85:BA85" si="83">COUNTIF(AL:AL,"=83")</f>
        <v>13</v>
      </c>
      <c r="AV85" s="3">
        <f t="shared" si="83"/>
        <v>2</v>
      </c>
      <c r="AW85" s="3">
        <f t="shared" si="83"/>
        <v>6</v>
      </c>
      <c r="AX85" s="3">
        <f t="shared" si="83"/>
        <v>12</v>
      </c>
      <c r="AY85" s="3">
        <f>COUNTIF(AP:AP,"=83")</f>
        <v>10</v>
      </c>
      <c r="AZ85" s="3">
        <f>COUNTIF(AQ:AQ,"=83")</f>
        <v>8</v>
      </c>
      <c r="BA85" s="3">
        <f t="shared" si="83"/>
        <v>0</v>
      </c>
      <c r="BC85">
        <f>SUM(AV82:AV102)</f>
        <v>20</v>
      </c>
    </row>
    <row r="86" spans="1:56">
      <c r="AL86" s="30">
        <v>83</v>
      </c>
      <c r="AM86">
        <v>32</v>
      </c>
      <c r="AN86">
        <v>43</v>
      </c>
      <c r="AO86">
        <v>85</v>
      </c>
      <c r="AP86">
        <v>51</v>
      </c>
      <c r="AQ86">
        <v>54</v>
      </c>
      <c r="AT86">
        <v>84</v>
      </c>
      <c r="AU86" s="3">
        <f t="shared" ref="AU86:BA86" si="84">COUNTIF(AL:AL,"=84")</f>
        <v>17</v>
      </c>
      <c r="AV86" s="3">
        <f t="shared" si="84"/>
        <v>4</v>
      </c>
      <c r="AW86" s="3">
        <f t="shared" si="84"/>
        <v>9</v>
      </c>
      <c r="AX86" s="3">
        <f t="shared" si="84"/>
        <v>12</v>
      </c>
      <c r="AY86" s="3">
        <f>COUNTIF(AP:AP,"=84")</f>
        <v>13</v>
      </c>
      <c r="AZ86" s="3">
        <f>COUNTIF(AQ:AQ,"=84")</f>
        <v>8</v>
      </c>
      <c r="BA86" s="3">
        <f t="shared" si="84"/>
        <v>0</v>
      </c>
      <c r="BC86">
        <f>SUM(AY82:AY102)</f>
        <v>242</v>
      </c>
      <c r="BD86">
        <f>SUM(AY2:AY102)</f>
        <v>465</v>
      </c>
    </row>
    <row r="87" spans="1:56">
      <c r="AL87" s="30">
        <v>80</v>
      </c>
      <c r="AM87">
        <v>61</v>
      </c>
      <c r="AN87">
        <v>67</v>
      </c>
      <c r="AO87">
        <v>82</v>
      </c>
      <c r="AP87">
        <v>84</v>
      </c>
      <c r="AQ87">
        <v>84</v>
      </c>
      <c r="AT87">
        <v>85</v>
      </c>
      <c r="AU87" s="3">
        <f t="shared" ref="AU87:BA87" si="85">COUNTIF(AL:AL,"=85")</f>
        <v>20</v>
      </c>
      <c r="AV87" s="3">
        <f t="shared" si="85"/>
        <v>1</v>
      </c>
      <c r="AW87" s="3">
        <f t="shared" si="85"/>
        <v>8</v>
      </c>
      <c r="AX87" s="3">
        <f t="shared" si="85"/>
        <v>13</v>
      </c>
      <c r="AY87" s="3">
        <f>COUNTIF(AP:AP,"=85")</f>
        <v>10</v>
      </c>
      <c r="AZ87" s="3">
        <f>COUNTIF(AQ:AQ,"=85")</f>
        <v>12</v>
      </c>
      <c r="BA87" s="3">
        <f t="shared" si="85"/>
        <v>0</v>
      </c>
      <c r="BC87">
        <f>SUM(AU82:AU102)</f>
        <v>397</v>
      </c>
    </row>
    <row r="88" spans="1:56">
      <c r="AL88" s="30">
        <v>89</v>
      </c>
      <c r="AM88">
        <v>36</v>
      </c>
      <c r="AN88">
        <v>53</v>
      </c>
      <c r="AO88">
        <v>78</v>
      </c>
      <c r="AP88">
        <v>80</v>
      </c>
      <c r="AQ88">
        <v>80</v>
      </c>
      <c r="AT88">
        <v>86</v>
      </c>
      <c r="AU88" s="3">
        <f t="shared" ref="AU88:BA88" si="86">COUNTIF(AL:AL,"=86")</f>
        <v>18</v>
      </c>
      <c r="AV88" s="3">
        <f t="shared" si="86"/>
        <v>2</v>
      </c>
      <c r="AW88" s="3">
        <f t="shared" si="86"/>
        <v>7</v>
      </c>
      <c r="AX88" s="3">
        <f t="shared" si="86"/>
        <v>14</v>
      </c>
      <c r="AY88" s="3">
        <f>COUNTIF(AP:AP,"=86")</f>
        <v>11</v>
      </c>
      <c r="AZ88" s="3">
        <f>COUNTIF(AQ:AQ,"=86")</f>
        <v>12</v>
      </c>
      <c r="BA88" s="3">
        <f t="shared" si="86"/>
        <v>0</v>
      </c>
      <c r="BC88">
        <f>SUM(AZ82:AZ102)</f>
        <v>267</v>
      </c>
    </row>
    <row r="89" spans="1:56">
      <c r="AL89" s="30">
        <v>80</v>
      </c>
      <c r="AM89">
        <v>56</v>
      </c>
      <c r="AN89">
        <v>65</v>
      </c>
      <c r="AO89">
        <v>99</v>
      </c>
      <c r="AP89">
        <v>81</v>
      </c>
      <c r="AQ89">
        <v>81</v>
      </c>
      <c r="AT89">
        <v>87</v>
      </c>
      <c r="AU89" s="3">
        <f t="shared" ref="AU89:BA89" si="87">COUNTIF(AL:AL,"=87")</f>
        <v>19</v>
      </c>
      <c r="AV89" s="3">
        <f t="shared" si="87"/>
        <v>2</v>
      </c>
      <c r="AW89" s="3">
        <f t="shared" si="87"/>
        <v>8</v>
      </c>
      <c r="AX89" s="3">
        <f t="shared" si="87"/>
        <v>15</v>
      </c>
      <c r="AY89" s="3">
        <f>COUNTIF(AP:AP,"=87")</f>
        <v>10</v>
      </c>
      <c r="AZ89" s="3">
        <f>COUNTIF(AQ:AQ,"=87")</f>
        <v>8</v>
      </c>
      <c r="BA89" s="3">
        <f t="shared" si="87"/>
        <v>0</v>
      </c>
    </row>
    <row r="90" spans="1:56" ht="16" thickBot="1">
      <c r="A90" s="14"/>
      <c r="B90" s="14"/>
      <c r="C90" s="36" t="s">
        <v>1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L90" s="30">
        <v>86</v>
      </c>
      <c r="AM90">
        <v>49</v>
      </c>
      <c r="AN90">
        <v>55</v>
      </c>
      <c r="AO90">
        <v>97</v>
      </c>
      <c r="AP90">
        <v>76</v>
      </c>
      <c r="AQ90">
        <v>75</v>
      </c>
      <c r="AT90">
        <v>88</v>
      </c>
      <c r="AU90" s="3">
        <f t="shared" ref="AU90:BA90" si="88">COUNTIF(AL:AL,"=88")</f>
        <v>21</v>
      </c>
      <c r="AV90" s="3">
        <f t="shared" si="88"/>
        <v>3</v>
      </c>
      <c r="AW90" s="3">
        <f t="shared" si="88"/>
        <v>6</v>
      </c>
      <c r="AX90" s="3">
        <f t="shared" si="88"/>
        <v>14</v>
      </c>
      <c r="AY90" s="3">
        <f>COUNTIF(AP:AP,"=88")</f>
        <v>12</v>
      </c>
      <c r="AZ90" s="3">
        <f>COUNTIF(AQ:AQ,"=88")</f>
        <v>8</v>
      </c>
      <c r="BA90" s="3">
        <f t="shared" si="88"/>
        <v>0</v>
      </c>
    </row>
    <row r="91" spans="1:56" ht="16" thickBot="1">
      <c r="A91" s="14"/>
      <c r="B91" s="14"/>
      <c r="C91" s="15">
        <v>0</v>
      </c>
      <c r="D91" s="16">
        <v>1</v>
      </c>
      <c r="E91" s="16">
        <v>2</v>
      </c>
      <c r="F91" s="16">
        <v>3</v>
      </c>
      <c r="G91" s="16">
        <v>4</v>
      </c>
      <c r="H91" s="16">
        <v>5</v>
      </c>
      <c r="I91" s="16">
        <v>6</v>
      </c>
      <c r="J91" s="16">
        <v>7</v>
      </c>
      <c r="K91" s="16">
        <v>8</v>
      </c>
      <c r="L91" s="16">
        <v>9</v>
      </c>
      <c r="M91" s="16">
        <v>10</v>
      </c>
      <c r="N91" s="16">
        <v>11</v>
      </c>
      <c r="O91" s="16">
        <v>12</v>
      </c>
      <c r="P91" s="16">
        <v>13</v>
      </c>
      <c r="Q91" s="16">
        <v>14</v>
      </c>
      <c r="R91" s="16">
        <v>15</v>
      </c>
      <c r="S91" s="16">
        <v>16</v>
      </c>
      <c r="T91" s="16">
        <v>17</v>
      </c>
      <c r="U91" s="16">
        <v>18</v>
      </c>
      <c r="V91" s="16">
        <v>19</v>
      </c>
      <c r="W91" s="16">
        <v>20</v>
      </c>
      <c r="X91" s="16">
        <v>21</v>
      </c>
      <c r="Y91" s="16">
        <v>22</v>
      </c>
      <c r="Z91" s="16">
        <v>23</v>
      </c>
      <c r="AA91" s="16">
        <v>24</v>
      </c>
      <c r="AB91" s="16">
        <v>25</v>
      </c>
      <c r="AC91" s="16">
        <v>26</v>
      </c>
      <c r="AD91" s="16">
        <v>27</v>
      </c>
      <c r="AE91" s="16">
        <v>28</v>
      </c>
      <c r="AF91" s="16">
        <v>29</v>
      </c>
      <c r="AG91" s="17">
        <v>30</v>
      </c>
      <c r="AH91" s="26">
        <v>31</v>
      </c>
      <c r="AL91" s="30">
        <v>98</v>
      </c>
      <c r="AM91">
        <v>75</v>
      </c>
      <c r="AN91">
        <v>31</v>
      </c>
      <c r="AO91">
        <v>97</v>
      </c>
      <c r="AP91">
        <v>63</v>
      </c>
      <c r="AQ91">
        <v>90</v>
      </c>
      <c r="AT91">
        <v>89</v>
      </c>
      <c r="AU91" s="3">
        <f t="shared" ref="AU91:BA91" si="89">COUNTIF(AL:AL,"=89")</f>
        <v>26</v>
      </c>
      <c r="AV91" s="3">
        <f t="shared" si="89"/>
        <v>2</v>
      </c>
      <c r="AW91" s="3">
        <f t="shared" si="89"/>
        <v>7</v>
      </c>
      <c r="AX91" s="3">
        <f t="shared" si="89"/>
        <v>12</v>
      </c>
      <c r="AY91" s="3">
        <f>COUNTIF(AP:AP,"=89")</f>
        <v>10</v>
      </c>
      <c r="AZ91" s="3">
        <f>COUNTIF(AQ:AQ,"=89")</f>
        <v>8</v>
      </c>
      <c r="BA91" s="3">
        <f t="shared" si="89"/>
        <v>0</v>
      </c>
    </row>
    <row r="92" spans="1:56">
      <c r="A92" s="27" t="s">
        <v>0</v>
      </c>
      <c r="B92" s="18">
        <v>0</v>
      </c>
      <c r="C92" s="14" t="s">
        <v>3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9"/>
      <c r="AL92" s="30">
        <v>96</v>
      </c>
      <c r="AM92">
        <v>55</v>
      </c>
      <c r="AN92">
        <v>33</v>
      </c>
      <c r="AO92">
        <v>83</v>
      </c>
      <c r="AP92">
        <v>42</v>
      </c>
      <c r="AQ92">
        <v>41</v>
      </c>
      <c r="AT92">
        <v>90</v>
      </c>
      <c r="AU92" s="3">
        <f t="shared" ref="AU92:BA92" si="90">COUNTIF(AL:AL,"=90")</f>
        <v>18</v>
      </c>
      <c r="AV92" s="3">
        <f t="shared" si="90"/>
        <v>0</v>
      </c>
      <c r="AW92" s="3">
        <f t="shared" si="90"/>
        <v>13</v>
      </c>
      <c r="AX92" s="3">
        <f t="shared" si="90"/>
        <v>28</v>
      </c>
      <c r="AY92" s="3">
        <f>COUNTIF(AP:AP,"=90")</f>
        <v>10</v>
      </c>
      <c r="AZ92" s="3">
        <f>COUNTIF(AQ:AQ,"=90")</f>
        <v>10</v>
      </c>
      <c r="BA92" s="3">
        <f t="shared" si="90"/>
        <v>0</v>
      </c>
    </row>
    <row r="93" spans="1:56">
      <c r="A93" s="27"/>
      <c r="B93" s="20">
        <v>1</v>
      </c>
      <c r="C93" s="14"/>
      <c r="D93" s="14" t="s">
        <v>3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9"/>
      <c r="AL93" s="3">
        <v>91</v>
      </c>
      <c r="AM93">
        <v>54</v>
      </c>
      <c r="AN93">
        <v>45</v>
      </c>
      <c r="AO93">
        <v>95</v>
      </c>
      <c r="AP93">
        <v>61</v>
      </c>
      <c r="AQ93">
        <v>62</v>
      </c>
      <c r="AT93">
        <v>91</v>
      </c>
      <c r="AU93" s="3">
        <f t="shared" ref="AU93:BA93" si="91">COUNTIF(AL:AL,"=91")</f>
        <v>24</v>
      </c>
      <c r="AV93" s="3">
        <f t="shared" si="91"/>
        <v>1</v>
      </c>
      <c r="AW93" s="3">
        <f t="shared" si="91"/>
        <v>5</v>
      </c>
      <c r="AX93" s="3">
        <f t="shared" si="91"/>
        <v>21</v>
      </c>
      <c r="AY93" s="3">
        <f>COUNTIF(AP:AP,"=91")</f>
        <v>14</v>
      </c>
      <c r="AZ93" s="3">
        <f>COUNTIF(AQ:AQ,"=91")</f>
        <v>14</v>
      </c>
      <c r="BA93" s="3">
        <f t="shared" si="91"/>
        <v>0</v>
      </c>
    </row>
    <row r="94" spans="1:56">
      <c r="A94" s="27"/>
      <c r="B94" s="20">
        <v>2</v>
      </c>
      <c r="C94" s="14"/>
      <c r="D94" s="14"/>
      <c r="E94" s="14" t="s">
        <v>3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9"/>
      <c r="AL94" s="30">
        <v>92</v>
      </c>
      <c r="AM94">
        <v>63</v>
      </c>
      <c r="AN94">
        <v>72</v>
      </c>
      <c r="AO94">
        <v>86</v>
      </c>
      <c r="AP94">
        <v>83</v>
      </c>
      <c r="AQ94">
        <v>83</v>
      </c>
      <c r="AT94">
        <v>92</v>
      </c>
      <c r="AU94" s="3">
        <f t="shared" ref="AU94:BA94" si="92">COUNTIF(AL:AL,"=92")</f>
        <v>20</v>
      </c>
      <c r="AV94" s="3">
        <f t="shared" si="92"/>
        <v>0</v>
      </c>
      <c r="AW94" s="3">
        <f t="shared" si="92"/>
        <v>15</v>
      </c>
      <c r="AX94" s="3">
        <f t="shared" si="92"/>
        <v>15</v>
      </c>
      <c r="AY94" s="3">
        <f>COUNTIF(AP:AP,"=92")</f>
        <v>19</v>
      </c>
      <c r="AZ94" s="3">
        <f>COUNTIF(AQ:AQ,"=92")</f>
        <v>11</v>
      </c>
      <c r="BA94" s="3">
        <f t="shared" si="92"/>
        <v>0</v>
      </c>
    </row>
    <row r="95" spans="1:56">
      <c r="A95" s="27"/>
      <c r="B95" s="20">
        <v>3</v>
      </c>
      <c r="C95" s="14"/>
      <c r="D95" s="14"/>
      <c r="E95" s="14"/>
      <c r="F95" s="14" t="s">
        <v>3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9"/>
      <c r="AL95" s="30">
        <v>87</v>
      </c>
      <c r="AM95">
        <v>52</v>
      </c>
      <c r="AN95">
        <v>63</v>
      </c>
      <c r="AO95">
        <v>88</v>
      </c>
      <c r="AP95">
        <v>89</v>
      </c>
      <c r="AQ95">
        <v>92</v>
      </c>
      <c r="AT95">
        <v>93</v>
      </c>
      <c r="AU95" s="3">
        <f t="shared" ref="AU95:BA95" si="93">COUNTIF(AL:AL,"=93")</f>
        <v>24</v>
      </c>
      <c r="AV95" s="3">
        <f t="shared" si="93"/>
        <v>0</v>
      </c>
      <c r="AW95" s="3">
        <f t="shared" si="93"/>
        <v>10</v>
      </c>
      <c r="AX95" s="3">
        <f t="shared" si="93"/>
        <v>18</v>
      </c>
      <c r="AY95" s="3">
        <f>COUNTIF(AP:AP,"=93")</f>
        <v>19</v>
      </c>
      <c r="AZ95" s="3">
        <f>COUNTIF(AQ:AQ,"=93")</f>
        <v>27</v>
      </c>
      <c r="BA95" s="3">
        <f t="shared" si="93"/>
        <v>0</v>
      </c>
    </row>
    <row r="96" spans="1:56">
      <c r="A96" s="27"/>
      <c r="B96" s="20">
        <v>4</v>
      </c>
      <c r="C96" s="14"/>
      <c r="D96" s="14"/>
      <c r="E96" s="14"/>
      <c r="F96" s="14"/>
      <c r="G96" s="14" t="s">
        <v>3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9"/>
      <c r="AL96" s="30">
        <v>80</v>
      </c>
      <c r="AM96">
        <v>63</v>
      </c>
      <c r="AN96">
        <v>29</v>
      </c>
      <c r="AO96">
        <v>82</v>
      </c>
      <c r="AP96">
        <v>39</v>
      </c>
      <c r="AQ96">
        <v>70</v>
      </c>
      <c r="AT96">
        <v>94</v>
      </c>
      <c r="AU96" s="3">
        <f t="shared" ref="AU96:BA96" si="94">COUNTIF(AL:AL,"=94")</f>
        <v>28</v>
      </c>
      <c r="AV96" s="3">
        <f t="shared" si="94"/>
        <v>0</v>
      </c>
      <c r="AW96" s="3">
        <f t="shared" si="94"/>
        <v>12</v>
      </c>
      <c r="AX96" s="3">
        <f t="shared" si="94"/>
        <v>30</v>
      </c>
      <c r="AY96" s="3">
        <f>COUNTIF(AP:AP,"=94")</f>
        <v>16</v>
      </c>
      <c r="AZ96" s="3">
        <f>COUNTIF(AQ:AQ,"=94")</f>
        <v>16</v>
      </c>
      <c r="BA96" s="3">
        <f t="shared" si="94"/>
        <v>0</v>
      </c>
    </row>
    <row r="97" spans="1:55">
      <c r="A97" s="27"/>
      <c r="B97" s="20">
        <v>5</v>
      </c>
      <c r="C97" s="14"/>
      <c r="D97" s="14"/>
      <c r="E97" s="14"/>
      <c r="F97" s="14"/>
      <c r="G97" s="14"/>
      <c r="H97" s="14" t="s">
        <v>3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9"/>
      <c r="AL97" s="30">
        <v>95</v>
      </c>
      <c r="AM97">
        <v>50</v>
      </c>
      <c r="AN97">
        <v>41</v>
      </c>
      <c r="AO97">
        <v>87</v>
      </c>
      <c r="AP97">
        <v>59</v>
      </c>
      <c r="AQ97">
        <v>64</v>
      </c>
      <c r="AT97">
        <v>95</v>
      </c>
      <c r="AU97" s="3">
        <f t="shared" ref="AU97:BA97" si="95">COUNTIF(AL:AL,"=95")</f>
        <v>21</v>
      </c>
      <c r="AV97" s="3">
        <f t="shared" si="95"/>
        <v>1</v>
      </c>
      <c r="AW97" s="3">
        <f t="shared" si="95"/>
        <v>12</v>
      </c>
      <c r="AX97" s="3">
        <f t="shared" si="95"/>
        <v>29</v>
      </c>
      <c r="AY97" s="3">
        <f>COUNTIF(AP:AP,"=95")</f>
        <v>17</v>
      </c>
      <c r="AZ97" s="3">
        <f>COUNTIF(AQ:AQ,"=95")</f>
        <v>22</v>
      </c>
      <c r="BA97" s="3">
        <f t="shared" si="95"/>
        <v>0</v>
      </c>
    </row>
    <row r="98" spans="1:55">
      <c r="A98" s="27"/>
      <c r="B98" s="20">
        <v>6</v>
      </c>
      <c r="C98" s="14"/>
      <c r="D98" s="14"/>
      <c r="E98" s="14"/>
      <c r="F98" s="14"/>
      <c r="G98" s="14"/>
      <c r="H98" s="14"/>
      <c r="I98" s="14" t="s">
        <v>3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9"/>
      <c r="AL98" s="30">
        <v>92</v>
      </c>
      <c r="AM98">
        <v>59</v>
      </c>
      <c r="AN98">
        <v>42</v>
      </c>
      <c r="AO98">
        <v>84</v>
      </c>
      <c r="AP98">
        <v>54</v>
      </c>
      <c r="AQ98">
        <v>55</v>
      </c>
      <c r="AT98">
        <v>96</v>
      </c>
      <c r="AU98" s="3">
        <f t="shared" ref="AU98:BA98" si="96">COUNTIF(AL:AL,"=96")</f>
        <v>26</v>
      </c>
      <c r="AV98" s="3">
        <f t="shared" si="96"/>
        <v>0</v>
      </c>
      <c r="AW98" s="3">
        <f t="shared" si="96"/>
        <v>11</v>
      </c>
      <c r="AX98" s="3">
        <f t="shared" si="96"/>
        <v>18</v>
      </c>
      <c r="AY98" s="3">
        <f>COUNTIF(AP:AP,"=96")</f>
        <v>14</v>
      </c>
      <c r="AZ98" s="3">
        <f>COUNTIF(AQ:AQ,"=96")</f>
        <v>26</v>
      </c>
      <c r="BA98" s="3">
        <f t="shared" si="96"/>
        <v>0</v>
      </c>
    </row>
    <row r="99" spans="1:55">
      <c r="A99" s="27"/>
      <c r="B99" s="20">
        <v>7</v>
      </c>
      <c r="C99" s="14"/>
      <c r="D99" s="14"/>
      <c r="E99" s="14"/>
      <c r="F99" s="14"/>
      <c r="G99" s="14"/>
      <c r="H99" s="14"/>
      <c r="I99" s="14"/>
      <c r="J99" s="14" t="s">
        <v>3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9"/>
      <c r="AL99" s="30">
        <v>89</v>
      </c>
      <c r="AM99">
        <v>43</v>
      </c>
      <c r="AN99">
        <v>45</v>
      </c>
      <c r="AO99">
        <v>85</v>
      </c>
      <c r="AP99">
        <v>68</v>
      </c>
      <c r="AQ99">
        <v>69</v>
      </c>
      <c r="AT99">
        <v>97</v>
      </c>
      <c r="AU99" s="3">
        <f t="shared" ref="AU99:BA99" si="97">COUNTIF(AL:AL,"=97")</f>
        <v>23</v>
      </c>
      <c r="AV99" s="3">
        <f t="shared" si="97"/>
        <v>0</v>
      </c>
      <c r="AW99" s="3">
        <f t="shared" si="97"/>
        <v>13</v>
      </c>
      <c r="AX99" s="3">
        <f t="shared" si="97"/>
        <v>19</v>
      </c>
      <c r="AY99" s="3">
        <f>COUNTIF(AP:AP,"=97")</f>
        <v>15</v>
      </c>
      <c r="AZ99" s="3">
        <f>COUNTIF(AQ:AQ,"=97")</f>
        <v>29</v>
      </c>
      <c r="BA99" s="3">
        <f t="shared" si="97"/>
        <v>0</v>
      </c>
    </row>
    <row r="100" spans="1:55">
      <c r="A100" s="27"/>
      <c r="B100" s="20">
        <v>8</v>
      </c>
      <c r="C100" s="14"/>
      <c r="D100" s="14"/>
      <c r="E100" s="14"/>
      <c r="F100" s="14"/>
      <c r="G100" s="14"/>
      <c r="H100" s="14"/>
      <c r="I100" s="14"/>
      <c r="J100" s="14"/>
      <c r="K100" s="14" t="s">
        <v>3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9"/>
      <c r="AL100" s="30">
        <v>88</v>
      </c>
      <c r="AM100">
        <v>39</v>
      </c>
      <c r="AN100">
        <v>79</v>
      </c>
      <c r="AO100">
        <v>86</v>
      </c>
      <c r="AP100">
        <v>87</v>
      </c>
      <c r="AQ100">
        <v>88</v>
      </c>
      <c r="AT100">
        <v>98</v>
      </c>
      <c r="AU100" s="3">
        <f t="shared" ref="AU100:BA100" si="98">COUNTIF(AL:AL,"=98")</f>
        <v>18</v>
      </c>
      <c r="AV100" s="3">
        <f t="shared" si="98"/>
        <v>0</v>
      </c>
      <c r="AW100" s="3">
        <f t="shared" si="98"/>
        <v>20</v>
      </c>
      <c r="AX100" s="3">
        <f t="shared" si="98"/>
        <v>19</v>
      </c>
      <c r="AY100" s="3">
        <f>COUNTIF(AP:AP,"=98")</f>
        <v>12</v>
      </c>
      <c r="AZ100" s="3">
        <f>COUNTIF(AQ:AQ,"=98")</f>
        <v>17</v>
      </c>
      <c r="BA100" s="3">
        <f t="shared" si="98"/>
        <v>0</v>
      </c>
    </row>
    <row r="101" spans="1:55">
      <c r="A101" s="27"/>
      <c r="B101" s="20">
        <v>9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 t="s">
        <v>3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9"/>
      <c r="AL101" s="30">
        <v>93</v>
      </c>
      <c r="AM101">
        <v>50</v>
      </c>
      <c r="AN101">
        <v>41</v>
      </c>
      <c r="AO101">
        <v>85</v>
      </c>
      <c r="AP101">
        <v>56</v>
      </c>
      <c r="AQ101">
        <v>55</v>
      </c>
      <c r="AT101">
        <v>99</v>
      </c>
      <c r="AU101" s="3">
        <f t="shared" ref="AU101:BA101" si="99">COUNTIF(AL:AL,"=99")</f>
        <v>13</v>
      </c>
      <c r="AV101" s="3">
        <f t="shared" si="99"/>
        <v>0</v>
      </c>
      <c r="AW101" s="3">
        <f t="shared" si="99"/>
        <v>11</v>
      </c>
      <c r="AX101" s="3">
        <f t="shared" si="99"/>
        <v>20</v>
      </c>
      <c r="AY101" s="3">
        <f>COUNTIF(AP:AP,"=99")</f>
        <v>2</v>
      </c>
      <c r="AZ101" s="3">
        <f>COUNTIF(AQ:AQ,"=99")</f>
        <v>5</v>
      </c>
      <c r="BA101" s="3">
        <f t="shared" si="99"/>
        <v>0</v>
      </c>
    </row>
    <row r="102" spans="1:55">
      <c r="A102" s="27"/>
      <c r="B102" s="20">
        <v>10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 t="s">
        <v>3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9"/>
      <c r="AL102" s="30">
        <v>88</v>
      </c>
      <c r="AM102">
        <v>35</v>
      </c>
      <c r="AN102">
        <v>35</v>
      </c>
      <c r="AO102">
        <v>78</v>
      </c>
      <c r="AP102">
        <v>46</v>
      </c>
      <c r="AQ102">
        <v>44</v>
      </c>
      <c r="AT102">
        <v>100</v>
      </c>
      <c r="AU102" s="3">
        <f t="shared" ref="AU102:BA102" si="100">COUNTIF(AL:AL,"=100")</f>
        <v>6</v>
      </c>
      <c r="AV102" s="3">
        <f t="shared" si="100"/>
        <v>0</v>
      </c>
      <c r="AW102" s="3">
        <f t="shared" si="100"/>
        <v>58</v>
      </c>
      <c r="AX102" s="3">
        <f t="shared" si="100"/>
        <v>24</v>
      </c>
      <c r="AY102" s="3">
        <f>COUNTIF(AP:AP,"=100")</f>
        <v>0</v>
      </c>
      <c r="AZ102" s="3">
        <f>COUNTIF(AQ:AQ,"=100")</f>
        <v>0</v>
      </c>
      <c r="BA102" s="3">
        <f t="shared" si="100"/>
        <v>0</v>
      </c>
    </row>
    <row r="103" spans="1:55">
      <c r="A103" s="27"/>
      <c r="B103" s="20">
        <v>11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 t="s">
        <v>3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9"/>
      <c r="AL103" s="30">
        <v>100</v>
      </c>
      <c r="AM103">
        <v>54</v>
      </c>
      <c r="AN103">
        <v>37</v>
      </c>
      <c r="AO103">
        <v>78</v>
      </c>
      <c r="AP103">
        <v>55</v>
      </c>
      <c r="AQ103">
        <v>54</v>
      </c>
    </row>
    <row r="104" spans="1:55">
      <c r="A104" s="27"/>
      <c r="B104" s="20">
        <v>12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 t="s">
        <v>3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9"/>
      <c r="AL104" s="30">
        <v>92</v>
      </c>
      <c r="AM104">
        <v>51</v>
      </c>
      <c r="AN104">
        <v>49</v>
      </c>
      <c r="AO104">
        <v>94</v>
      </c>
      <c r="AP104">
        <v>67</v>
      </c>
      <c r="AQ104">
        <v>66</v>
      </c>
    </row>
    <row r="105" spans="1:55">
      <c r="A105" s="27"/>
      <c r="B105" s="20">
        <v>13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 t="s">
        <v>3</v>
      </c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9"/>
      <c r="AL105" s="30">
        <v>97</v>
      </c>
      <c r="AM105">
        <v>67</v>
      </c>
      <c r="AN105">
        <v>32</v>
      </c>
      <c r="AO105">
        <v>91</v>
      </c>
      <c r="AP105">
        <v>54</v>
      </c>
      <c r="AQ105">
        <v>65</v>
      </c>
    </row>
    <row r="106" spans="1:55">
      <c r="A106" s="27"/>
      <c r="B106" s="20">
        <v>14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 t="s">
        <v>3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9"/>
      <c r="AL106" s="30">
        <v>91</v>
      </c>
      <c r="AM106">
        <v>64</v>
      </c>
      <c r="AN106">
        <v>77</v>
      </c>
      <c r="AO106">
        <v>90</v>
      </c>
      <c r="AP106">
        <v>89</v>
      </c>
      <c r="AQ106">
        <v>90</v>
      </c>
    </row>
    <row r="107" spans="1:55">
      <c r="A107" s="27"/>
      <c r="B107" s="20">
        <v>15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 t="s">
        <v>3</v>
      </c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9"/>
      <c r="AL107" s="3">
        <v>89</v>
      </c>
      <c r="AM107">
        <v>65</v>
      </c>
      <c r="AN107">
        <v>38</v>
      </c>
      <c r="AO107">
        <v>91</v>
      </c>
      <c r="AP107">
        <v>40</v>
      </c>
      <c r="AQ107">
        <v>44</v>
      </c>
    </row>
    <row r="108" spans="1:55">
      <c r="A108" s="27"/>
      <c r="B108" s="20">
        <v>16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 t="s">
        <v>3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9"/>
      <c r="AL108" s="30">
        <v>90</v>
      </c>
      <c r="AM108">
        <v>73</v>
      </c>
      <c r="AN108">
        <v>33</v>
      </c>
      <c r="AO108">
        <v>95</v>
      </c>
      <c r="AP108">
        <v>29</v>
      </c>
      <c r="AQ108">
        <v>61</v>
      </c>
    </row>
    <row r="109" spans="1:55">
      <c r="A109" s="27"/>
      <c r="B109" s="20">
        <v>17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 t="s">
        <v>3</v>
      </c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9"/>
      <c r="AL109" s="30">
        <v>84</v>
      </c>
      <c r="AM109">
        <v>56</v>
      </c>
      <c r="AN109">
        <v>37</v>
      </c>
      <c r="AO109">
        <v>97</v>
      </c>
      <c r="AP109">
        <v>48</v>
      </c>
      <c r="AQ109">
        <v>47</v>
      </c>
      <c r="BC109" t="s">
        <v>22</v>
      </c>
    </row>
    <row r="110" spans="1:55">
      <c r="A110" s="27"/>
      <c r="B110" s="20">
        <v>18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 t="s">
        <v>3</v>
      </c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9"/>
      <c r="AL110" s="30">
        <v>80</v>
      </c>
      <c r="AM110">
        <v>51</v>
      </c>
      <c r="AN110">
        <v>38</v>
      </c>
      <c r="AO110">
        <v>95</v>
      </c>
      <c r="AP110">
        <v>48</v>
      </c>
      <c r="AQ110">
        <v>47</v>
      </c>
    </row>
    <row r="111" spans="1:55">
      <c r="A111" s="27"/>
      <c r="B111" s="20">
        <v>19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 t="s">
        <v>3</v>
      </c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9"/>
      <c r="AL111" s="30">
        <v>91</v>
      </c>
      <c r="AM111">
        <v>51</v>
      </c>
      <c r="AN111">
        <v>50</v>
      </c>
      <c r="AO111">
        <v>85</v>
      </c>
      <c r="AP111">
        <v>84</v>
      </c>
      <c r="AQ111">
        <v>84</v>
      </c>
    </row>
    <row r="112" spans="1:55">
      <c r="A112" s="27"/>
      <c r="B112" s="20">
        <v>20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 t="s">
        <v>3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9"/>
      <c r="AL112" s="30">
        <v>85</v>
      </c>
      <c r="AM112">
        <v>34</v>
      </c>
      <c r="AN112">
        <v>66</v>
      </c>
      <c r="AO112">
        <v>90</v>
      </c>
      <c r="AP112">
        <v>87</v>
      </c>
      <c r="AQ112">
        <v>83</v>
      </c>
    </row>
    <row r="113" spans="1:43">
      <c r="A113" s="27"/>
      <c r="B113" s="20">
        <v>21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 t="s">
        <v>3</v>
      </c>
      <c r="Y113" s="14"/>
      <c r="Z113" s="14"/>
      <c r="AA113" s="14"/>
      <c r="AB113" s="14"/>
      <c r="AC113" s="14"/>
      <c r="AD113" s="14"/>
      <c r="AE113" s="14"/>
      <c r="AF113" s="14"/>
      <c r="AG113" s="14"/>
      <c r="AH113" s="19"/>
      <c r="AL113" s="30">
        <v>82</v>
      </c>
      <c r="AM113">
        <v>41</v>
      </c>
      <c r="AN113">
        <v>31</v>
      </c>
      <c r="AO113">
        <v>87</v>
      </c>
      <c r="AP113">
        <v>38</v>
      </c>
      <c r="AQ113">
        <v>40</v>
      </c>
    </row>
    <row r="114" spans="1:43">
      <c r="A114" s="27"/>
      <c r="B114" s="20">
        <v>22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 t="s">
        <v>3</v>
      </c>
      <c r="Z114" s="14"/>
      <c r="AA114" s="14"/>
      <c r="AB114" s="14"/>
      <c r="AC114" s="14"/>
      <c r="AD114" s="14"/>
      <c r="AE114" s="14"/>
      <c r="AF114" s="14"/>
      <c r="AG114" s="14"/>
      <c r="AH114" s="19"/>
      <c r="AL114" s="30">
        <v>81</v>
      </c>
      <c r="AM114">
        <v>53</v>
      </c>
      <c r="AN114">
        <v>70</v>
      </c>
      <c r="AO114">
        <v>91</v>
      </c>
      <c r="AP114">
        <v>91</v>
      </c>
      <c r="AQ114">
        <v>91</v>
      </c>
    </row>
    <row r="115" spans="1:43">
      <c r="A115" s="27"/>
      <c r="B115" s="20">
        <v>23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 t="s">
        <v>3</v>
      </c>
      <c r="AA115" s="14"/>
      <c r="AB115" s="14"/>
      <c r="AC115" s="14"/>
      <c r="AD115" s="14"/>
      <c r="AE115" s="14"/>
      <c r="AF115" s="14"/>
      <c r="AG115" s="14"/>
      <c r="AH115" s="19"/>
      <c r="AL115" s="30">
        <v>91</v>
      </c>
      <c r="AM115">
        <v>43</v>
      </c>
      <c r="AN115">
        <v>40</v>
      </c>
      <c r="AO115">
        <v>90</v>
      </c>
      <c r="AP115">
        <v>80</v>
      </c>
      <c r="AQ115">
        <v>80</v>
      </c>
    </row>
    <row r="116" spans="1:43">
      <c r="A116" s="27"/>
      <c r="B116" s="20">
        <v>24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 t="s">
        <v>3</v>
      </c>
      <c r="AB116" s="14"/>
      <c r="AC116" s="14"/>
      <c r="AD116" s="14"/>
      <c r="AE116" s="14"/>
      <c r="AF116" s="14"/>
      <c r="AG116" s="14"/>
      <c r="AH116" s="19"/>
      <c r="AL116" s="30">
        <v>86</v>
      </c>
      <c r="AM116">
        <v>89</v>
      </c>
      <c r="AN116">
        <v>100</v>
      </c>
      <c r="AO116">
        <v>100</v>
      </c>
      <c r="AP116">
        <v>98</v>
      </c>
      <c r="AQ116">
        <v>98</v>
      </c>
    </row>
    <row r="117" spans="1:43">
      <c r="A117" s="27"/>
      <c r="B117" s="20">
        <v>25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 t="s">
        <v>3</v>
      </c>
      <c r="AC117" s="14"/>
      <c r="AD117" s="14"/>
      <c r="AE117" s="14"/>
      <c r="AF117" s="14"/>
      <c r="AG117" s="14"/>
      <c r="AH117" s="19"/>
      <c r="AL117" s="30">
        <v>95</v>
      </c>
      <c r="AM117">
        <v>59</v>
      </c>
      <c r="AN117">
        <v>51</v>
      </c>
      <c r="AO117">
        <v>98</v>
      </c>
      <c r="AP117">
        <v>65</v>
      </c>
      <c r="AQ117">
        <v>96</v>
      </c>
    </row>
    <row r="118" spans="1:43">
      <c r="A118" s="27"/>
      <c r="B118" s="20">
        <v>26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 t="s">
        <v>3</v>
      </c>
      <c r="AD118" s="14"/>
      <c r="AE118" s="14"/>
      <c r="AF118" s="14"/>
      <c r="AG118" s="14"/>
      <c r="AH118" s="19"/>
      <c r="AL118" s="30">
        <v>94</v>
      </c>
      <c r="AM118">
        <v>36</v>
      </c>
      <c r="AN118">
        <v>62</v>
      </c>
      <c r="AO118">
        <v>92</v>
      </c>
      <c r="AP118">
        <v>76</v>
      </c>
      <c r="AQ118">
        <v>75</v>
      </c>
    </row>
    <row r="119" spans="1:43">
      <c r="A119" s="27"/>
      <c r="B119" s="20">
        <v>27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 t="s">
        <v>3</v>
      </c>
      <c r="AE119" s="14"/>
      <c r="AF119" s="14"/>
      <c r="AG119" s="14"/>
      <c r="AH119" s="19"/>
      <c r="AL119" s="30">
        <v>96</v>
      </c>
      <c r="AM119">
        <v>37</v>
      </c>
      <c r="AN119">
        <v>78</v>
      </c>
      <c r="AO119">
        <v>100</v>
      </c>
      <c r="AP119">
        <v>92</v>
      </c>
      <c r="AQ119">
        <v>93</v>
      </c>
    </row>
    <row r="120" spans="1:43">
      <c r="A120" s="27"/>
      <c r="B120" s="20">
        <v>28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 t="s">
        <v>3</v>
      </c>
      <c r="AF120" s="14"/>
      <c r="AG120" s="14"/>
      <c r="AH120" s="19"/>
      <c r="AL120" s="30">
        <v>94</v>
      </c>
      <c r="AM120">
        <v>64</v>
      </c>
      <c r="AN120">
        <v>94</v>
      </c>
      <c r="AO120">
        <v>85</v>
      </c>
      <c r="AP120">
        <v>91</v>
      </c>
      <c r="AQ120">
        <v>91</v>
      </c>
    </row>
    <row r="121" spans="1:43">
      <c r="A121" s="27"/>
      <c r="B121" s="20">
        <v>29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 t="s">
        <v>3</v>
      </c>
      <c r="AG121" s="14"/>
      <c r="AH121" s="19"/>
      <c r="AL121" s="30">
        <v>98</v>
      </c>
      <c r="AM121">
        <v>28</v>
      </c>
      <c r="AN121">
        <v>82</v>
      </c>
      <c r="AO121">
        <v>95</v>
      </c>
      <c r="AP121">
        <v>92</v>
      </c>
      <c r="AQ121">
        <v>91</v>
      </c>
    </row>
    <row r="122" spans="1:43">
      <c r="A122" s="27"/>
      <c r="B122" s="28">
        <v>30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 t="s">
        <v>3</v>
      </c>
      <c r="AH122" s="19"/>
      <c r="AL122" s="3">
        <v>84</v>
      </c>
      <c r="AM122">
        <v>49</v>
      </c>
      <c r="AN122">
        <v>48</v>
      </c>
      <c r="AO122">
        <v>77</v>
      </c>
      <c r="AP122">
        <v>55</v>
      </c>
      <c r="AQ122">
        <v>96</v>
      </c>
    </row>
    <row r="123" spans="1:43" ht="16" thickBot="1">
      <c r="A123" s="27"/>
      <c r="B123" s="29">
        <v>31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2" t="s">
        <v>3</v>
      </c>
      <c r="AL123" s="30">
        <v>79</v>
      </c>
      <c r="AM123">
        <v>47</v>
      </c>
      <c r="AN123">
        <v>54</v>
      </c>
      <c r="AO123">
        <v>90</v>
      </c>
      <c r="AP123">
        <v>88</v>
      </c>
      <c r="AQ123">
        <v>94</v>
      </c>
    </row>
    <row r="124" spans="1:43">
      <c r="AL124" s="30">
        <v>81</v>
      </c>
      <c r="AM124">
        <v>46</v>
      </c>
      <c r="AN124">
        <v>81</v>
      </c>
      <c r="AO124">
        <v>74</v>
      </c>
      <c r="AP124">
        <v>86</v>
      </c>
      <c r="AQ124">
        <v>86</v>
      </c>
    </row>
    <row r="125" spans="1:43">
      <c r="AL125" s="30">
        <v>75</v>
      </c>
      <c r="AM125">
        <v>50</v>
      </c>
      <c r="AN125">
        <v>65</v>
      </c>
      <c r="AO125">
        <v>85</v>
      </c>
      <c r="AP125">
        <v>91</v>
      </c>
      <c r="AQ125">
        <v>95</v>
      </c>
    </row>
    <row r="126" spans="1:43">
      <c r="AL126" s="30">
        <v>89</v>
      </c>
      <c r="AM126">
        <v>54</v>
      </c>
      <c r="AN126">
        <v>95</v>
      </c>
      <c r="AO126">
        <v>78</v>
      </c>
      <c r="AP126">
        <v>93</v>
      </c>
      <c r="AQ126">
        <v>93</v>
      </c>
    </row>
    <row r="127" spans="1:43">
      <c r="AL127" s="30">
        <v>78</v>
      </c>
      <c r="AM127">
        <v>45</v>
      </c>
      <c r="AN127">
        <v>94</v>
      </c>
      <c r="AO127">
        <v>71</v>
      </c>
      <c r="AP127">
        <v>89</v>
      </c>
      <c r="AQ127">
        <v>88</v>
      </c>
    </row>
    <row r="128" spans="1:43">
      <c r="AL128" s="30">
        <v>79</v>
      </c>
      <c r="AM128">
        <v>44</v>
      </c>
      <c r="AN128">
        <v>70</v>
      </c>
      <c r="AO128">
        <v>72</v>
      </c>
      <c r="AP128">
        <v>79</v>
      </c>
      <c r="AQ128">
        <v>77</v>
      </c>
    </row>
    <row r="129" spans="7:43">
      <c r="AL129" s="30">
        <v>78</v>
      </c>
      <c r="AM129">
        <v>44</v>
      </c>
      <c r="AN129">
        <v>90</v>
      </c>
      <c r="AO129">
        <v>73</v>
      </c>
      <c r="AP129">
        <v>85</v>
      </c>
      <c r="AQ129">
        <v>85</v>
      </c>
    </row>
    <row r="130" spans="7:43">
      <c r="AL130" s="30">
        <v>89</v>
      </c>
      <c r="AM130">
        <v>72</v>
      </c>
      <c r="AN130">
        <v>100</v>
      </c>
      <c r="AO130">
        <v>90</v>
      </c>
      <c r="AP130">
        <v>94</v>
      </c>
      <c r="AQ130">
        <v>94</v>
      </c>
    </row>
    <row r="131" spans="7:43">
      <c r="AL131" s="30">
        <v>77</v>
      </c>
      <c r="AM131">
        <v>39</v>
      </c>
      <c r="AN131">
        <v>49</v>
      </c>
      <c r="AO131">
        <v>90</v>
      </c>
      <c r="AP131">
        <v>78</v>
      </c>
      <c r="AQ131">
        <v>92</v>
      </c>
    </row>
    <row r="132" spans="7:43">
      <c r="AL132" s="30">
        <v>90</v>
      </c>
      <c r="AM132">
        <v>87</v>
      </c>
      <c r="AN132">
        <v>93</v>
      </c>
      <c r="AO132">
        <v>87</v>
      </c>
      <c r="AP132">
        <v>96</v>
      </c>
      <c r="AQ132">
        <v>96</v>
      </c>
    </row>
    <row r="133" spans="7:43">
      <c r="G133" s="3"/>
      <c r="H133" s="3"/>
      <c r="I133" s="3"/>
      <c r="J133" s="3"/>
      <c r="K133" s="3"/>
      <c r="M133" s="3" t="s">
        <v>8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L133" s="30">
        <v>98</v>
      </c>
      <c r="AM133">
        <v>47</v>
      </c>
      <c r="AN133">
        <v>60</v>
      </c>
      <c r="AO133">
        <v>94</v>
      </c>
      <c r="AP133">
        <v>71</v>
      </c>
      <c r="AQ133">
        <v>75</v>
      </c>
    </row>
    <row r="134" spans="7:43">
      <c r="M134" s="34">
        <f>COUNTIF(J:J,"=0")</f>
        <v>0</v>
      </c>
      <c r="AL134" s="30">
        <v>97</v>
      </c>
      <c r="AM134">
        <v>52</v>
      </c>
      <c r="AN134">
        <v>49</v>
      </c>
      <c r="AO134">
        <v>91</v>
      </c>
      <c r="AP134">
        <v>48</v>
      </c>
      <c r="AQ134">
        <v>90</v>
      </c>
    </row>
    <row r="135" spans="7:43">
      <c r="M135" s="33">
        <f>COUNTIF(I:J,"=1")</f>
        <v>0</v>
      </c>
      <c r="AL135" s="30">
        <v>99</v>
      </c>
      <c r="AM135">
        <v>52</v>
      </c>
      <c r="AN135">
        <v>84</v>
      </c>
      <c r="AO135">
        <v>97</v>
      </c>
      <c r="AP135">
        <v>80</v>
      </c>
      <c r="AQ135">
        <v>79</v>
      </c>
    </row>
    <row r="136" spans="7:43">
      <c r="M136" s="34">
        <f>COUNTIF(I:I,"=2")</f>
        <v>0</v>
      </c>
      <c r="AL136" s="30">
        <v>93</v>
      </c>
      <c r="AM136">
        <v>38</v>
      </c>
      <c r="AN136">
        <v>72</v>
      </c>
      <c r="AO136">
        <v>92</v>
      </c>
      <c r="AP136">
        <v>79</v>
      </c>
      <c r="AQ136">
        <v>78</v>
      </c>
    </row>
    <row r="137" spans="7:43">
      <c r="M137" s="31">
        <f>COUNTIF(I:I,"=3")</f>
        <v>0</v>
      </c>
      <c r="AL137" s="30">
        <v>99</v>
      </c>
      <c r="AM137">
        <v>45</v>
      </c>
      <c r="AN137">
        <v>67</v>
      </c>
      <c r="AO137">
        <v>93</v>
      </c>
      <c r="AP137">
        <v>82</v>
      </c>
      <c r="AQ137">
        <v>82</v>
      </c>
    </row>
    <row r="138" spans="7:43">
      <c r="M138" s="32">
        <f>COUNTIF(I:I,"=4")</f>
        <v>0</v>
      </c>
      <c r="AL138" s="3">
        <v>82</v>
      </c>
      <c r="AM138">
        <v>43</v>
      </c>
      <c r="AN138">
        <v>69</v>
      </c>
      <c r="AO138">
        <v>95</v>
      </c>
      <c r="AP138">
        <v>76</v>
      </c>
      <c r="AQ138">
        <v>68</v>
      </c>
    </row>
    <row r="139" spans="7:43">
      <c r="G139" s="3"/>
      <c r="M139" s="31">
        <f>COUNTIF(I:I,"=5")</f>
        <v>0</v>
      </c>
      <c r="AL139" s="30">
        <v>79</v>
      </c>
      <c r="AM139">
        <v>44</v>
      </c>
      <c r="AN139">
        <v>46</v>
      </c>
      <c r="AO139">
        <v>95</v>
      </c>
      <c r="AP139">
        <v>67</v>
      </c>
      <c r="AQ139">
        <v>71</v>
      </c>
    </row>
    <row r="140" spans="7:43">
      <c r="G140" s="3"/>
      <c r="H140" s="3"/>
      <c r="M140" s="32">
        <f>COUNTIF(I:I,"=6")</f>
        <v>4</v>
      </c>
      <c r="AL140" s="30">
        <v>76</v>
      </c>
      <c r="AM140">
        <v>39</v>
      </c>
      <c r="AN140">
        <v>72</v>
      </c>
      <c r="AO140">
        <v>89</v>
      </c>
      <c r="AP140">
        <v>77</v>
      </c>
      <c r="AQ140">
        <v>77</v>
      </c>
    </row>
    <row r="141" spans="7:43">
      <c r="G141" s="3"/>
      <c r="H141" s="3"/>
      <c r="I141" s="3"/>
      <c r="M141" s="31">
        <f>COUNTIF(I:I,"=7")</f>
        <v>0</v>
      </c>
      <c r="AL141" s="30">
        <v>72</v>
      </c>
      <c r="AM141">
        <v>42</v>
      </c>
      <c r="AN141">
        <v>71</v>
      </c>
      <c r="AO141">
        <v>90</v>
      </c>
      <c r="AP141">
        <v>84</v>
      </c>
      <c r="AQ141">
        <v>84</v>
      </c>
    </row>
    <row r="142" spans="7:43">
      <c r="G142" s="3"/>
      <c r="H142" s="3"/>
      <c r="I142" s="3"/>
      <c r="J142" s="3"/>
      <c r="M142" s="32">
        <f>COUNTIF(I:I,"=8")</f>
        <v>0</v>
      </c>
      <c r="AL142" s="30">
        <v>84</v>
      </c>
      <c r="AM142">
        <v>47</v>
      </c>
      <c r="AN142">
        <v>49</v>
      </c>
      <c r="AO142">
        <v>95</v>
      </c>
      <c r="AP142">
        <v>62</v>
      </c>
      <c r="AQ142">
        <v>92</v>
      </c>
    </row>
    <row r="143" spans="7:43">
      <c r="G143" s="3"/>
      <c r="H143" s="3"/>
      <c r="I143" s="3"/>
      <c r="J143" s="3"/>
      <c r="K143" s="3"/>
      <c r="M143" s="31">
        <f>COUNTIF(I:I,"=9")</f>
        <v>0</v>
      </c>
      <c r="AL143" s="30">
        <v>75</v>
      </c>
      <c r="AM143">
        <v>39</v>
      </c>
      <c r="AN143">
        <v>61</v>
      </c>
      <c r="AO143">
        <v>91</v>
      </c>
      <c r="AP143">
        <v>79</v>
      </c>
      <c r="AQ143">
        <v>78</v>
      </c>
    </row>
    <row r="144" spans="7:43">
      <c r="G144" s="3"/>
      <c r="H144" s="3"/>
      <c r="I144" s="3"/>
      <c r="J144" s="3"/>
      <c r="K144" s="3"/>
      <c r="M144" s="32">
        <f>COUNTIF(I:I,"=10")</f>
        <v>0</v>
      </c>
      <c r="AL144" s="30">
        <v>81</v>
      </c>
      <c r="AM144">
        <v>33</v>
      </c>
      <c r="AN144">
        <v>84</v>
      </c>
      <c r="AO144">
        <v>98</v>
      </c>
      <c r="AP144">
        <v>94</v>
      </c>
      <c r="AQ144">
        <v>96</v>
      </c>
    </row>
    <row r="145" spans="7:43">
      <c r="G145" s="3"/>
      <c r="H145" s="3"/>
      <c r="I145" s="3"/>
      <c r="J145" s="3"/>
      <c r="K145" s="3"/>
      <c r="M145" s="31">
        <f>COUNTIF(I:I,"=11")</f>
        <v>0</v>
      </c>
      <c r="AL145" s="30">
        <v>77</v>
      </c>
      <c r="AM145">
        <v>47</v>
      </c>
      <c r="AN145">
        <v>88</v>
      </c>
      <c r="AO145">
        <v>86</v>
      </c>
      <c r="AP145">
        <v>89</v>
      </c>
      <c r="AQ145">
        <v>88</v>
      </c>
    </row>
    <row r="146" spans="7:43">
      <c r="G146" s="3"/>
      <c r="H146" s="3"/>
      <c r="I146" s="3"/>
      <c r="J146" s="3"/>
      <c r="K146" s="3"/>
      <c r="M146" s="34">
        <f>COUNTIF(I:I,"=12")</f>
        <v>0</v>
      </c>
      <c r="N146" s="3"/>
      <c r="AL146" s="30">
        <v>91</v>
      </c>
      <c r="AM146">
        <v>32</v>
      </c>
      <c r="AN146">
        <v>87</v>
      </c>
      <c r="AO146">
        <v>93</v>
      </c>
      <c r="AP146">
        <v>88</v>
      </c>
      <c r="AQ146">
        <v>86</v>
      </c>
    </row>
    <row r="147" spans="7:43">
      <c r="G147" s="3"/>
      <c r="H147" s="3"/>
      <c r="I147" s="3"/>
      <c r="J147" s="3"/>
      <c r="K147" s="3"/>
      <c r="M147" s="33">
        <f>COUNTIF(I:I,"=13")</f>
        <v>0</v>
      </c>
      <c r="N147" s="3"/>
      <c r="O147" s="3"/>
      <c r="AL147" s="30">
        <v>81</v>
      </c>
      <c r="AM147">
        <v>49</v>
      </c>
      <c r="AN147">
        <v>47</v>
      </c>
      <c r="AO147">
        <v>81</v>
      </c>
      <c r="AP147">
        <v>55</v>
      </c>
      <c r="AQ147">
        <v>98</v>
      </c>
    </row>
    <row r="148" spans="7:43">
      <c r="G148" s="3"/>
      <c r="H148" s="3"/>
      <c r="I148" s="3"/>
      <c r="J148" s="3"/>
      <c r="K148" s="3"/>
      <c r="M148" s="34">
        <f>COUNTIF(I:I,"=14")</f>
        <v>0</v>
      </c>
      <c r="N148" s="3"/>
      <c r="O148" s="3"/>
      <c r="AL148" s="30">
        <v>85</v>
      </c>
      <c r="AM148">
        <v>44</v>
      </c>
      <c r="AN148">
        <v>56</v>
      </c>
      <c r="AO148">
        <v>88</v>
      </c>
      <c r="AP148">
        <v>89</v>
      </c>
      <c r="AQ148">
        <v>96</v>
      </c>
    </row>
    <row r="149" spans="7:43">
      <c r="G149" s="3"/>
      <c r="H149" s="3"/>
      <c r="I149" s="3"/>
      <c r="J149" s="3"/>
      <c r="K149" s="3"/>
      <c r="M149" s="33">
        <f>COUNTIF(I:I,"=15")</f>
        <v>0</v>
      </c>
      <c r="N149" s="3"/>
      <c r="O149" s="3"/>
      <c r="Q149" s="3"/>
      <c r="AL149" s="30">
        <v>98</v>
      </c>
      <c r="AM149">
        <v>36</v>
      </c>
      <c r="AN149">
        <v>77</v>
      </c>
      <c r="AO149">
        <v>87</v>
      </c>
      <c r="AP149">
        <v>89</v>
      </c>
      <c r="AQ149">
        <v>90</v>
      </c>
    </row>
    <row r="150" spans="7:43">
      <c r="G150" s="3"/>
      <c r="H150" s="3"/>
      <c r="I150" s="3"/>
      <c r="J150" s="3"/>
      <c r="K150" s="3"/>
      <c r="M150" s="34">
        <f>COUNTIF(I:I,"=16")</f>
        <v>0</v>
      </c>
      <c r="N150" s="3"/>
      <c r="O150" s="3"/>
      <c r="Q150" s="3"/>
      <c r="R150" s="3"/>
      <c r="AL150" s="30">
        <v>95</v>
      </c>
      <c r="AM150">
        <v>45</v>
      </c>
      <c r="AN150">
        <v>69</v>
      </c>
      <c r="AO150">
        <v>89</v>
      </c>
      <c r="AP150">
        <v>90</v>
      </c>
      <c r="AQ150">
        <v>97</v>
      </c>
    </row>
    <row r="151" spans="7:43">
      <c r="G151" s="3"/>
      <c r="H151" s="3"/>
      <c r="I151" s="3"/>
      <c r="J151" s="3"/>
      <c r="K151" s="3"/>
      <c r="M151" s="33">
        <f>COUNTIF(I:I,"=17")</f>
        <v>0</v>
      </c>
      <c r="N151" s="3"/>
      <c r="O151" s="3"/>
      <c r="Q151" s="3"/>
      <c r="R151" s="3"/>
      <c r="AL151" s="30">
        <v>95</v>
      </c>
      <c r="AM151">
        <v>51</v>
      </c>
      <c r="AN151">
        <v>90</v>
      </c>
      <c r="AO151">
        <v>87</v>
      </c>
      <c r="AP151">
        <v>88</v>
      </c>
      <c r="AQ151">
        <v>87</v>
      </c>
    </row>
    <row r="152" spans="7:43">
      <c r="G152" s="3"/>
      <c r="H152" s="3"/>
      <c r="I152" s="3"/>
      <c r="J152" s="3"/>
      <c r="K152" s="3"/>
      <c r="M152" s="34">
        <f>COUNTIF(I:I,"=18")</f>
        <v>0</v>
      </c>
      <c r="N152" s="3"/>
      <c r="O152" s="3"/>
      <c r="Q152" s="3"/>
      <c r="R152" s="3"/>
      <c r="T152" s="3"/>
      <c r="AL152" s="30">
        <v>94</v>
      </c>
      <c r="AM152">
        <v>38</v>
      </c>
      <c r="AN152">
        <v>98</v>
      </c>
      <c r="AO152">
        <v>82</v>
      </c>
      <c r="AP152">
        <v>92</v>
      </c>
      <c r="AQ152">
        <v>92</v>
      </c>
    </row>
    <row r="153" spans="7:43">
      <c r="G153" s="3"/>
      <c r="H153" s="3"/>
      <c r="I153" s="3"/>
      <c r="J153" s="3"/>
      <c r="K153" s="3"/>
      <c r="M153" s="33">
        <f>COUNTIF(I:I,"=19")</f>
        <v>0</v>
      </c>
      <c r="N153" s="3"/>
      <c r="O153" s="3"/>
      <c r="Q153" s="3"/>
      <c r="R153" s="3"/>
      <c r="T153" s="3"/>
      <c r="AL153" s="30">
        <v>97</v>
      </c>
      <c r="AM153">
        <v>52</v>
      </c>
      <c r="AN153">
        <v>82</v>
      </c>
      <c r="AO153">
        <v>81</v>
      </c>
      <c r="AP153">
        <v>82</v>
      </c>
      <c r="AQ153">
        <v>82</v>
      </c>
    </row>
    <row r="154" spans="7:43">
      <c r="G154" s="3"/>
      <c r="H154" s="3"/>
      <c r="I154" s="3"/>
      <c r="J154" s="3"/>
      <c r="K154" s="3"/>
      <c r="M154" s="34">
        <f>COUNTIF(I:I,"=20")</f>
        <v>0</v>
      </c>
      <c r="N154" s="3"/>
      <c r="O154" s="3"/>
      <c r="Q154" s="3"/>
      <c r="R154" s="3"/>
      <c r="T154" s="3"/>
      <c r="V154" s="3"/>
      <c r="AL154" s="30">
        <v>97</v>
      </c>
      <c r="AM154">
        <v>51</v>
      </c>
      <c r="AN154">
        <v>93</v>
      </c>
      <c r="AO154">
        <v>81</v>
      </c>
      <c r="AP154">
        <v>88</v>
      </c>
      <c r="AQ154">
        <v>87</v>
      </c>
    </row>
    <row r="155" spans="7:43">
      <c r="G155" s="3"/>
      <c r="H155" s="3"/>
      <c r="I155" s="3"/>
      <c r="J155" s="3"/>
      <c r="K155" s="3"/>
      <c r="M155" s="33">
        <f>COUNTIF(I:I,"=21")</f>
        <v>0</v>
      </c>
      <c r="N155" s="3"/>
      <c r="O155" s="3"/>
      <c r="Q155" s="3"/>
      <c r="R155" s="3"/>
      <c r="T155" s="3"/>
      <c r="V155" s="3"/>
      <c r="AL155" s="3">
        <v>88</v>
      </c>
      <c r="AM155">
        <v>83</v>
      </c>
      <c r="AN155">
        <v>100</v>
      </c>
      <c r="AO155">
        <v>85</v>
      </c>
      <c r="AP155">
        <v>97</v>
      </c>
      <c r="AQ155">
        <v>97</v>
      </c>
    </row>
    <row r="156" spans="7:43">
      <c r="G156" s="3"/>
      <c r="H156" s="3"/>
      <c r="I156" s="3"/>
      <c r="J156" s="3"/>
      <c r="K156" s="3"/>
      <c r="M156" s="34">
        <f>COUNTIF(I:I,"=22")</f>
        <v>0</v>
      </c>
      <c r="N156" s="3"/>
      <c r="O156" s="3"/>
      <c r="Q156" s="3"/>
      <c r="R156" s="3"/>
      <c r="T156" s="3"/>
      <c r="V156" s="3"/>
      <c r="X156" s="3"/>
      <c r="AL156" s="30">
        <v>83</v>
      </c>
      <c r="AM156">
        <v>38</v>
      </c>
      <c r="AN156">
        <v>52</v>
      </c>
      <c r="AO156">
        <v>94</v>
      </c>
      <c r="AP156">
        <v>79</v>
      </c>
      <c r="AQ156">
        <v>95</v>
      </c>
    </row>
    <row r="157" spans="7:43">
      <c r="G157" s="3"/>
      <c r="H157" s="3"/>
      <c r="I157" s="3"/>
      <c r="J157" s="3"/>
      <c r="K157" s="3"/>
      <c r="M157" s="33">
        <f>COUNTIF(I:I,"=23")</f>
        <v>0</v>
      </c>
      <c r="N157" s="3"/>
      <c r="O157" s="3"/>
      <c r="Q157" s="3"/>
      <c r="R157" s="3"/>
      <c r="T157" s="3"/>
      <c r="V157" s="3"/>
      <c r="X157" s="3"/>
      <c r="AL157" s="30">
        <v>78</v>
      </c>
      <c r="AM157">
        <v>69</v>
      </c>
      <c r="AN157">
        <v>93</v>
      </c>
      <c r="AO157">
        <v>81</v>
      </c>
      <c r="AP157">
        <v>94</v>
      </c>
      <c r="AQ157">
        <v>93</v>
      </c>
    </row>
    <row r="158" spans="7:43">
      <c r="G158" s="3"/>
      <c r="H158" s="3"/>
      <c r="I158" s="3"/>
      <c r="J158" s="3"/>
      <c r="K158" s="3"/>
      <c r="M158" s="34">
        <f>COUNTIF(I:I,"=24")</f>
        <v>0</v>
      </c>
      <c r="N158" s="3"/>
      <c r="O158" s="3"/>
      <c r="Q158" s="3"/>
      <c r="R158" s="3"/>
      <c r="T158" s="3"/>
      <c r="V158" s="3"/>
      <c r="X158" s="3"/>
      <c r="Z158" s="3"/>
      <c r="AL158" s="30">
        <v>71</v>
      </c>
      <c r="AM158">
        <v>35</v>
      </c>
      <c r="AN158">
        <v>62</v>
      </c>
      <c r="AO158">
        <v>87</v>
      </c>
      <c r="AP158">
        <v>74</v>
      </c>
      <c r="AQ158">
        <v>78</v>
      </c>
    </row>
    <row r="159" spans="7:43">
      <c r="G159" s="3"/>
      <c r="H159" s="3"/>
      <c r="I159" s="3"/>
      <c r="J159" s="3"/>
      <c r="K159" s="3"/>
      <c r="M159" s="33">
        <f>COUNTIF(I:I,"=25")</f>
        <v>0</v>
      </c>
      <c r="N159" s="3"/>
      <c r="O159" s="3"/>
      <c r="Q159" s="3"/>
      <c r="R159" s="3"/>
      <c r="T159" s="3"/>
      <c r="V159" s="3"/>
      <c r="X159" s="3"/>
      <c r="Z159" s="3"/>
      <c r="AL159" s="30">
        <v>92</v>
      </c>
      <c r="AM159">
        <v>43</v>
      </c>
      <c r="AN159">
        <v>47</v>
      </c>
      <c r="AO159">
        <v>94</v>
      </c>
      <c r="AP159">
        <v>47</v>
      </c>
      <c r="AQ159">
        <v>93</v>
      </c>
    </row>
    <row r="160" spans="7:43">
      <c r="G160" s="3"/>
      <c r="H160" s="3"/>
      <c r="I160" s="3"/>
      <c r="J160" s="3"/>
      <c r="K160" s="3"/>
      <c r="M160" s="34">
        <f>COUNTIF(I:I,"=26")</f>
        <v>0</v>
      </c>
      <c r="N160" s="3"/>
      <c r="O160" s="3"/>
      <c r="Q160" s="3"/>
      <c r="R160" s="3"/>
      <c r="T160" s="3"/>
      <c r="V160" s="3"/>
      <c r="X160" s="3"/>
      <c r="Z160" s="3"/>
      <c r="AB160" s="3"/>
      <c r="AL160" s="30">
        <v>78</v>
      </c>
      <c r="AM160">
        <v>50</v>
      </c>
      <c r="AN160">
        <v>85</v>
      </c>
      <c r="AO160">
        <v>94</v>
      </c>
      <c r="AP160">
        <v>83</v>
      </c>
      <c r="AQ160">
        <v>82</v>
      </c>
    </row>
    <row r="161" spans="7:43">
      <c r="G161" s="3"/>
      <c r="H161" s="3"/>
      <c r="I161" s="3"/>
      <c r="J161" s="3"/>
      <c r="K161" s="3"/>
      <c r="M161" s="33">
        <f>COUNTIF(I:I,"=27")</f>
        <v>0</v>
      </c>
      <c r="N161" s="3"/>
      <c r="O161" s="3"/>
      <c r="Q161" s="3"/>
      <c r="R161" s="3"/>
      <c r="T161" s="3"/>
      <c r="V161" s="3"/>
      <c r="X161" s="3"/>
      <c r="Z161" s="3"/>
      <c r="AB161" s="3"/>
      <c r="AL161" s="30">
        <v>79</v>
      </c>
      <c r="AM161">
        <v>30</v>
      </c>
      <c r="AN161">
        <v>74</v>
      </c>
      <c r="AO161">
        <v>91</v>
      </c>
      <c r="AP161">
        <v>82</v>
      </c>
      <c r="AQ161">
        <v>81</v>
      </c>
    </row>
    <row r="162" spans="7:43">
      <c r="G162" s="3"/>
      <c r="H162" s="3"/>
      <c r="I162" s="3"/>
      <c r="J162" s="3"/>
      <c r="K162" s="3"/>
      <c r="M162" s="34">
        <f>COUNTIF(I:I,"=28")</f>
        <v>0</v>
      </c>
      <c r="N162" s="3"/>
      <c r="O162" s="3"/>
      <c r="Q162" s="3"/>
      <c r="R162" s="3"/>
      <c r="T162" s="3"/>
      <c r="V162" s="3"/>
      <c r="X162" s="3"/>
      <c r="Z162" s="3"/>
      <c r="AB162" s="3"/>
      <c r="AD162" s="3"/>
      <c r="AL162" s="30">
        <v>83</v>
      </c>
      <c r="AM162">
        <v>42</v>
      </c>
      <c r="AN162">
        <v>66</v>
      </c>
      <c r="AO162">
        <v>91</v>
      </c>
      <c r="AP162">
        <v>80</v>
      </c>
      <c r="AQ162">
        <v>79</v>
      </c>
    </row>
    <row r="163" spans="7:43">
      <c r="G163" s="3"/>
      <c r="H163" s="3"/>
      <c r="I163" s="3"/>
      <c r="J163" s="3"/>
      <c r="K163" s="3"/>
      <c r="M163" s="33">
        <f>COUNTIF(I:I,"=29")</f>
        <v>0</v>
      </c>
      <c r="N163" s="3"/>
      <c r="O163" s="3"/>
      <c r="Q163" s="3"/>
      <c r="R163" s="3"/>
      <c r="T163" s="3"/>
      <c r="V163" s="3"/>
      <c r="X163" s="3"/>
      <c r="Z163" s="3"/>
      <c r="AB163" s="3"/>
      <c r="AD163" s="3"/>
      <c r="AL163" s="30">
        <v>86</v>
      </c>
      <c r="AM163">
        <v>35</v>
      </c>
      <c r="AN163">
        <v>73</v>
      </c>
      <c r="AO163">
        <v>96</v>
      </c>
      <c r="AP163">
        <v>73</v>
      </c>
      <c r="AQ163">
        <v>66</v>
      </c>
    </row>
    <row r="164" spans="7:43">
      <c r="M164" s="34">
        <f>COUNTIF(I:I,"=30")</f>
        <v>0</v>
      </c>
      <c r="AL164" s="30">
        <v>74</v>
      </c>
      <c r="AM164">
        <v>45</v>
      </c>
      <c r="AN164">
        <v>48</v>
      </c>
      <c r="AO164">
        <v>91</v>
      </c>
      <c r="AP164">
        <v>68</v>
      </c>
      <c r="AQ164">
        <v>74</v>
      </c>
    </row>
    <row r="165" spans="7:43">
      <c r="M165" s="33">
        <f>COUNTIF(I:I,"=31")</f>
        <v>0</v>
      </c>
      <c r="AL165" s="30">
        <v>88</v>
      </c>
      <c r="AM165">
        <v>35</v>
      </c>
      <c r="AN165">
        <v>71</v>
      </c>
      <c r="AO165">
        <v>91</v>
      </c>
      <c r="AP165">
        <v>72</v>
      </c>
      <c r="AQ165">
        <v>71</v>
      </c>
    </row>
    <row r="166" spans="7:43">
      <c r="M166" s="34">
        <f>COUNTIF(I:I,"=32")</f>
        <v>0</v>
      </c>
      <c r="AL166" s="30">
        <v>99</v>
      </c>
      <c r="AM166">
        <v>34</v>
      </c>
      <c r="AN166">
        <v>72</v>
      </c>
      <c r="AO166">
        <v>92</v>
      </c>
      <c r="AP166">
        <v>84</v>
      </c>
      <c r="AQ166">
        <v>83</v>
      </c>
    </row>
    <row r="167" spans="7:43">
      <c r="M167" s="33">
        <f>COUNTIF(I:I,"=33")</f>
        <v>0</v>
      </c>
      <c r="AL167" s="30">
        <v>95</v>
      </c>
      <c r="AM167">
        <v>34</v>
      </c>
      <c r="AN167">
        <v>78</v>
      </c>
      <c r="AO167">
        <v>96</v>
      </c>
      <c r="AP167">
        <v>96</v>
      </c>
      <c r="AQ167">
        <v>96</v>
      </c>
    </row>
    <row r="168" spans="7:43">
      <c r="M168" s="34">
        <f>COUNTIF(I:I,"=34")</f>
        <v>0</v>
      </c>
      <c r="AL168" s="30">
        <v>100</v>
      </c>
      <c r="AM168">
        <v>45</v>
      </c>
      <c r="AN168">
        <v>97</v>
      </c>
      <c r="AO168">
        <v>100</v>
      </c>
      <c r="AP168">
        <v>98</v>
      </c>
      <c r="AQ168">
        <v>96</v>
      </c>
    </row>
    <row r="169" spans="7:43">
      <c r="M169" s="33">
        <f>COUNTIF(I:I,"=35")</f>
        <v>0</v>
      </c>
      <c r="AL169" s="30">
        <v>93</v>
      </c>
      <c r="AM169">
        <v>79</v>
      </c>
      <c r="AN169">
        <v>86</v>
      </c>
      <c r="AO169">
        <v>92</v>
      </c>
      <c r="AP169">
        <v>93</v>
      </c>
      <c r="AQ169">
        <v>94</v>
      </c>
    </row>
    <row r="170" spans="7:43">
      <c r="M170" s="34">
        <f>COUNTIF(I:I,"=36")</f>
        <v>0</v>
      </c>
      <c r="AL170" s="30">
        <v>99</v>
      </c>
      <c r="AM170">
        <v>70</v>
      </c>
      <c r="AN170">
        <v>100</v>
      </c>
      <c r="AO170">
        <v>94</v>
      </c>
      <c r="AP170">
        <v>96</v>
      </c>
      <c r="AQ170">
        <v>96</v>
      </c>
    </row>
    <row r="171" spans="7:43">
      <c r="M171" s="33">
        <f>COUNTIF(I:I,"=37")</f>
        <v>0</v>
      </c>
      <c r="AL171" s="30">
        <v>98</v>
      </c>
      <c r="AM171">
        <v>52</v>
      </c>
      <c r="AN171">
        <v>100</v>
      </c>
      <c r="AO171">
        <v>94</v>
      </c>
      <c r="AP171">
        <v>87</v>
      </c>
      <c r="AQ171">
        <v>93</v>
      </c>
    </row>
    <row r="172" spans="7:43">
      <c r="M172" s="34">
        <f>COUNTIF(I:I,"=38")</f>
        <v>0</v>
      </c>
      <c r="AL172" s="30">
        <v>96</v>
      </c>
      <c r="AM172">
        <v>45</v>
      </c>
      <c r="AN172">
        <v>100</v>
      </c>
      <c r="AO172">
        <v>94</v>
      </c>
      <c r="AP172">
        <v>81</v>
      </c>
      <c r="AQ172">
        <v>93</v>
      </c>
    </row>
    <row r="173" spans="7:43">
      <c r="M173" s="33">
        <f>COUNTIF(I:I,"=39")</f>
        <v>0</v>
      </c>
      <c r="AL173" s="3">
        <v>94</v>
      </c>
      <c r="AM173">
        <v>50</v>
      </c>
      <c r="AN173">
        <v>95</v>
      </c>
      <c r="AO173">
        <v>93</v>
      </c>
      <c r="AP173">
        <v>95</v>
      </c>
      <c r="AQ173">
        <v>94</v>
      </c>
    </row>
    <row r="174" spans="7:43">
      <c r="M174" s="34">
        <f>COUNTIF(I:I,"=40")</f>
        <v>0</v>
      </c>
      <c r="AL174" s="30">
        <v>96</v>
      </c>
      <c r="AM174">
        <v>53</v>
      </c>
      <c r="AN174">
        <v>99</v>
      </c>
      <c r="AO174">
        <v>93</v>
      </c>
      <c r="AP174">
        <v>94</v>
      </c>
      <c r="AQ174">
        <v>93</v>
      </c>
    </row>
    <row r="175" spans="7:43">
      <c r="M175" s="33">
        <f>COUNTIF(I:I,"=41")</f>
        <v>0</v>
      </c>
      <c r="AL175" s="30">
        <v>92</v>
      </c>
      <c r="AM175">
        <v>34</v>
      </c>
      <c r="AN175">
        <v>98</v>
      </c>
      <c r="AO175">
        <v>87</v>
      </c>
      <c r="AP175">
        <v>93</v>
      </c>
      <c r="AQ175">
        <v>93</v>
      </c>
    </row>
    <row r="176" spans="7:43">
      <c r="M176" s="34">
        <f>COUNTIF(I:I,"=42")</f>
        <v>0</v>
      </c>
      <c r="AL176" s="30">
        <v>96</v>
      </c>
      <c r="AM176">
        <v>48</v>
      </c>
      <c r="AN176">
        <v>78</v>
      </c>
      <c r="AO176">
        <v>89</v>
      </c>
      <c r="AP176">
        <v>93</v>
      </c>
      <c r="AQ176">
        <v>93</v>
      </c>
    </row>
    <row r="177" spans="13:43">
      <c r="M177" s="33">
        <f>COUNTIF(I:I,"=43")</f>
        <v>0</v>
      </c>
      <c r="AL177" s="30">
        <v>96</v>
      </c>
      <c r="AM177">
        <v>35</v>
      </c>
      <c r="AN177">
        <v>67</v>
      </c>
      <c r="AO177">
        <v>83</v>
      </c>
      <c r="AP177">
        <v>92</v>
      </c>
      <c r="AQ177">
        <v>93</v>
      </c>
    </row>
    <row r="178" spans="13:43">
      <c r="M178" s="34">
        <f>COUNTIF(I:I,"=44")</f>
        <v>0</v>
      </c>
      <c r="AL178" s="30">
        <v>89</v>
      </c>
      <c r="AM178">
        <v>47</v>
      </c>
      <c r="AN178">
        <v>70</v>
      </c>
      <c r="AO178">
        <v>88</v>
      </c>
      <c r="AP178">
        <v>94</v>
      </c>
      <c r="AQ178">
        <v>95</v>
      </c>
    </row>
    <row r="179" spans="13:43">
      <c r="M179" s="33">
        <f>COUNTIF(I:I,"=45")</f>
        <v>0</v>
      </c>
      <c r="AL179" s="30">
        <v>89</v>
      </c>
      <c r="AM179">
        <v>40</v>
      </c>
      <c r="AN179">
        <v>83</v>
      </c>
      <c r="AO179">
        <v>92</v>
      </c>
      <c r="AP179">
        <v>96</v>
      </c>
      <c r="AQ179">
        <v>97</v>
      </c>
    </row>
    <row r="180" spans="13:43">
      <c r="M180" s="34">
        <f>COUNTIF(I:I,"=46")</f>
        <v>0</v>
      </c>
      <c r="AL180" s="30">
        <v>83</v>
      </c>
      <c r="AM180">
        <v>48</v>
      </c>
      <c r="AN180">
        <v>100</v>
      </c>
      <c r="AO180">
        <v>94</v>
      </c>
      <c r="AP180">
        <v>95</v>
      </c>
      <c r="AQ180">
        <v>95</v>
      </c>
    </row>
    <row r="181" spans="13:43">
      <c r="M181" s="33">
        <f>COUNTIF(I:I,"=47")</f>
        <v>0</v>
      </c>
      <c r="AL181" s="30">
        <v>87</v>
      </c>
      <c r="AM181">
        <v>91</v>
      </c>
      <c r="AN181">
        <v>100</v>
      </c>
      <c r="AO181">
        <v>95</v>
      </c>
      <c r="AP181">
        <v>96</v>
      </c>
      <c r="AQ181">
        <v>95</v>
      </c>
    </row>
    <row r="182" spans="13:43">
      <c r="M182" s="34">
        <f>COUNTIF(I:I,"=48")</f>
        <v>0</v>
      </c>
      <c r="AL182" s="30">
        <v>80</v>
      </c>
      <c r="AM182">
        <v>55</v>
      </c>
      <c r="AN182">
        <v>91</v>
      </c>
      <c r="AO182">
        <v>95</v>
      </c>
      <c r="AP182">
        <v>97</v>
      </c>
      <c r="AQ182">
        <v>97</v>
      </c>
    </row>
    <row r="183" spans="13:43">
      <c r="M183" s="33">
        <f>COUNTIF(I:I,"=49")</f>
        <v>0</v>
      </c>
      <c r="AL183" s="30">
        <v>88</v>
      </c>
      <c r="AM183">
        <v>67</v>
      </c>
      <c r="AN183">
        <v>100</v>
      </c>
      <c r="AO183">
        <v>98</v>
      </c>
      <c r="AP183">
        <v>85</v>
      </c>
      <c r="AQ183">
        <v>96</v>
      </c>
    </row>
    <row r="184" spans="13:43">
      <c r="M184" s="34">
        <f>COUNTIF(I:I,"=50")</f>
        <v>0</v>
      </c>
      <c r="AL184" s="30">
        <v>78</v>
      </c>
      <c r="AM184">
        <v>64</v>
      </c>
      <c r="AN184">
        <v>72</v>
      </c>
      <c r="AO184">
        <v>97</v>
      </c>
      <c r="AP184">
        <v>93</v>
      </c>
      <c r="AQ184">
        <v>94</v>
      </c>
    </row>
    <row r="185" spans="13:43">
      <c r="M185" s="33">
        <f>COUNTIF(I:I,"=51")</f>
        <v>0</v>
      </c>
      <c r="AL185" s="30">
        <v>81</v>
      </c>
      <c r="AM185">
        <v>47</v>
      </c>
      <c r="AN185">
        <v>83</v>
      </c>
      <c r="AO185">
        <v>98</v>
      </c>
      <c r="AP185">
        <v>93</v>
      </c>
      <c r="AQ185">
        <v>94</v>
      </c>
    </row>
    <row r="186" spans="13:43">
      <c r="M186" s="34">
        <f>COUNTIF(I:I,"=52")</f>
        <v>0</v>
      </c>
      <c r="AL186" s="30">
        <v>73</v>
      </c>
      <c r="AM186">
        <v>40</v>
      </c>
      <c r="AN186">
        <v>80</v>
      </c>
      <c r="AO186">
        <v>94</v>
      </c>
      <c r="AP186">
        <v>92</v>
      </c>
      <c r="AQ186">
        <v>93</v>
      </c>
    </row>
    <row r="187" spans="13:43">
      <c r="M187" s="33">
        <f>COUNTIF(I:I,"=53")</f>
        <v>0</v>
      </c>
      <c r="AL187" s="30">
        <v>87</v>
      </c>
      <c r="AM187">
        <v>54</v>
      </c>
      <c r="AN187">
        <v>98</v>
      </c>
      <c r="AO187">
        <v>93</v>
      </c>
      <c r="AP187">
        <v>85</v>
      </c>
      <c r="AQ187">
        <v>85</v>
      </c>
    </row>
    <row r="188" spans="13:43">
      <c r="M188" s="34">
        <f>COUNTIF(I:I,"=54")</f>
        <v>0</v>
      </c>
      <c r="AL188" s="30">
        <v>82</v>
      </c>
      <c r="AM188">
        <v>37</v>
      </c>
      <c r="AN188">
        <v>93</v>
      </c>
      <c r="AO188">
        <v>95</v>
      </c>
      <c r="AP188">
        <v>92</v>
      </c>
      <c r="AQ188">
        <v>95</v>
      </c>
    </row>
    <row r="189" spans="13:43">
      <c r="M189" s="33">
        <f>COUNTIF(I:I,"=55")</f>
        <v>0</v>
      </c>
      <c r="AL189" s="30">
        <v>71</v>
      </c>
      <c r="AM189">
        <v>57</v>
      </c>
      <c r="AN189">
        <v>100</v>
      </c>
      <c r="AO189">
        <v>94</v>
      </c>
      <c r="AP189">
        <v>88</v>
      </c>
      <c r="AQ189">
        <v>83</v>
      </c>
    </row>
    <row r="190" spans="13:43">
      <c r="M190" s="34">
        <f>COUNTIF(I:I,"=56")</f>
        <v>0</v>
      </c>
      <c r="AL190" s="30">
        <v>70</v>
      </c>
      <c r="AM190">
        <v>40</v>
      </c>
      <c r="AN190">
        <v>76</v>
      </c>
      <c r="AO190">
        <v>91</v>
      </c>
      <c r="AP190">
        <v>69</v>
      </c>
      <c r="AQ190">
        <v>67</v>
      </c>
    </row>
    <row r="191" spans="13:43">
      <c r="M191" s="33">
        <f>COUNTIF(I:I,"=57")</f>
        <v>0</v>
      </c>
      <c r="AL191" s="30">
        <v>73</v>
      </c>
      <c r="AM191">
        <v>39</v>
      </c>
      <c r="AN191">
        <v>97</v>
      </c>
      <c r="AO191">
        <v>76</v>
      </c>
      <c r="AP191">
        <v>90</v>
      </c>
      <c r="AQ191">
        <v>89</v>
      </c>
    </row>
    <row r="192" spans="13:43">
      <c r="M192" s="34">
        <f>COUNTIF(I:I,"=58")</f>
        <v>0</v>
      </c>
      <c r="AL192" s="3">
        <v>93</v>
      </c>
      <c r="AM192">
        <v>31</v>
      </c>
      <c r="AN192">
        <v>92</v>
      </c>
      <c r="AO192">
        <v>73</v>
      </c>
      <c r="AP192">
        <v>51</v>
      </c>
      <c r="AQ192">
        <v>50</v>
      </c>
    </row>
    <row r="193" spans="13:43">
      <c r="M193" s="33">
        <f>COUNTIF(I:I,"=59")</f>
        <v>0</v>
      </c>
      <c r="AL193" s="30">
        <v>91</v>
      </c>
      <c r="AM193">
        <v>49</v>
      </c>
      <c r="AN193">
        <v>83</v>
      </c>
      <c r="AO193">
        <v>71</v>
      </c>
      <c r="AP193">
        <v>52</v>
      </c>
      <c r="AQ193">
        <v>48</v>
      </c>
    </row>
    <row r="194" spans="13:43">
      <c r="M194" s="34">
        <f>COUNTIF(I:I,"=60")</f>
        <v>0</v>
      </c>
      <c r="AL194" s="30">
        <v>84</v>
      </c>
      <c r="AM194">
        <v>46</v>
      </c>
      <c r="AN194">
        <v>46</v>
      </c>
      <c r="AO194">
        <v>72</v>
      </c>
      <c r="AP194">
        <v>56</v>
      </c>
      <c r="AQ194">
        <v>79</v>
      </c>
    </row>
    <row r="195" spans="13:43">
      <c r="M195" s="33">
        <f>COUNTIF(I:I,"=61")</f>
        <v>0</v>
      </c>
      <c r="AL195" s="30">
        <v>88</v>
      </c>
      <c r="AM195">
        <v>44</v>
      </c>
      <c r="AN195">
        <v>49</v>
      </c>
      <c r="AO195">
        <v>68</v>
      </c>
      <c r="AP195">
        <v>83</v>
      </c>
      <c r="AQ195">
        <v>86</v>
      </c>
    </row>
    <row r="196" spans="13:43">
      <c r="M196" s="34">
        <f>COUNTIF(I:I,"=62")</f>
        <v>0</v>
      </c>
      <c r="AL196" s="30">
        <v>97</v>
      </c>
      <c r="AM196">
        <v>50</v>
      </c>
      <c r="AN196">
        <v>90</v>
      </c>
      <c r="AO196">
        <v>69</v>
      </c>
      <c r="AP196">
        <v>92</v>
      </c>
      <c r="AQ196">
        <v>91</v>
      </c>
    </row>
    <row r="197" spans="13:43">
      <c r="M197" s="33">
        <f>COUNTIF(I:I,"=63")</f>
        <v>0</v>
      </c>
      <c r="AL197" s="30">
        <v>97</v>
      </c>
      <c r="AM197">
        <v>48</v>
      </c>
      <c r="AN197">
        <v>55</v>
      </c>
      <c r="AO197">
        <v>68</v>
      </c>
      <c r="AP197">
        <v>73</v>
      </c>
      <c r="AQ197">
        <v>82</v>
      </c>
    </row>
    <row r="198" spans="13:43">
      <c r="M198" s="34">
        <f>COUNTIF(I:I,"=64")</f>
        <v>0</v>
      </c>
      <c r="AL198" s="30">
        <v>90</v>
      </c>
      <c r="AM198">
        <v>35</v>
      </c>
      <c r="AN198">
        <v>90</v>
      </c>
      <c r="AO198">
        <v>64</v>
      </c>
      <c r="AP198">
        <v>55</v>
      </c>
      <c r="AQ198">
        <v>54</v>
      </c>
    </row>
    <row r="199" spans="13:43">
      <c r="M199" s="33">
        <f>COUNTIF(I:I,"=65")</f>
        <v>0</v>
      </c>
      <c r="AL199" s="30">
        <v>90</v>
      </c>
      <c r="AM199">
        <v>40</v>
      </c>
      <c r="AN199">
        <v>94</v>
      </c>
      <c r="AO199">
        <v>58</v>
      </c>
      <c r="AP199">
        <v>88</v>
      </c>
      <c r="AQ199">
        <v>88</v>
      </c>
    </row>
    <row r="200" spans="13:43">
      <c r="M200" s="34">
        <f>COUNTIF(I:I,"=66")</f>
        <v>0</v>
      </c>
      <c r="AL200" s="30">
        <v>90</v>
      </c>
      <c r="AM200">
        <v>59</v>
      </c>
      <c r="AN200">
        <v>88</v>
      </c>
      <c r="AO200">
        <v>60</v>
      </c>
      <c r="AP200">
        <v>93</v>
      </c>
      <c r="AQ200">
        <v>93</v>
      </c>
    </row>
    <row r="201" spans="13:43">
      <c r="M201" s="33">
        <f>COUNTIF(I:I,"=67")</f>
        <v>0</v>
      </c>
      <c r="AL201" s="30">
        <v>80</v>
      </c>
      <c r="AM201">
        <v>79</v>
      </c>
      <c r="AN201">
        <v>96</v>
      </c>
      <c r="AO201">
        <v>68</v>
      </c>
      <c r="AP201">
        <v>92</v>
      </c>
      <c r="AQ201">
        <v>92</v>
      </c>
    </row>
    <row r="202" spans="13:43">
      <c r="M202" s="34">
        <f>COUNTIF(I:I,"=68")</f>
        <v>0</v>
      </c>
      <c r="AL202" s="30">
        <v>93</v>
      </c>
      <c r="AM202">
        <v>36</v>
      </c>
      <c r="AN202">
        <v>100</v>
      </c>
      <c r="AO202">
        <v>68</v>
      </c>
      <c r="AP202">
        <v>84</v>
      </c>
      <c r="AQ202">
        <v>84</v>
      </c>
    </row>
    <row r="203" spans="13:43">
      <c r="M203" s="33">
        <f>COUNTIF(I:I,"=69")</f>
        <v>0</v>
      </c>
      <c r="AL203" s="30">
        <v>80</v>
      </c>
      <c r="AM203">
        <v>60</v>
      </c>
      <c r="AN203">
        <v>62</v>
      </c>
      <c r="AO203">
        <v>82</v>
      </c>
      <c r="AP203">
        <v>79</v>
      </c>
      <c r="AQ203">
        <v>85</v>
      </c>
    </row>
    <row r="204" spans="13:43">
      <c r="M204" s="34">
        <f>COUNTIF(I:I,"=70")</f>
        <v>0</v>
      </c>
      <c r="AL204" s="30">
        <v>84</v>
      </c>
      <c r="AM204">
        <v>40</v>
      </c>
      <c r="AN204">
        <v>95</v>
      </c>
      <c r="AO204">
        <v>56</v>
      </c>
      <c r="AP204">
        <v>64</v>
      </c>
      <c r="AQ204">
        <v>61</v>
      </c>
    </row>
    <row r="205" spans="13:43">
      <c r="M205" s="33">
        <f>COUNTIF(I:I,"=71")</f>
        <v>0</v>
      </c>
      <c r="AL205" s="30">
        <v>77</v>
      </c>
      <c r="AM205">
        <v>53</v>
      </c>
      <c r="AN205">
        <v>98</v>
      </c>
      <c r="AO205">
        <v>74</v>
      </c>
      <c r="AP205">
        <v>96</v>
      </c>
      <c r="AQ205">
        <v>96</v>
      </c>
    </row>
    <row r="206" spans="13:43">
      <c r="M206" s="34">
        <f>COUNTIF(I:I,"=72")</f>
        <v>0</v>
      </c>
      <c r="AL206" s="30">
        <v>92</v>
      </c>
      <c r="AM206">
        <v>55</v>
      </c>
      <c r="AN206">
        <v>41</v>
      </c>
      <c r="AO206">
        <v>76</v>
      </c>
      <c r="AP206">
        <v>65</v>
      </c>
      <c r="AQ206">
        <v>90</v>
      </c>
    </row>
    <row r="207" spans="13:43">
      <c r="M207" s="33">
        <f>COUNTIF(I:I,"=73")</f>
        <v>0</v>
      </c>
      <c r="AL207" s="30">
        <v>84</v>
      </c>
      <c r="AM207">
        <v>69</v>
      </c>
      <c r="AN207">
        <v>89</v>
      </c>
      <c r="AO207">
        <v>70</v>
      </c>
      <c r="AP207">
        <v>95</v>
      </c>
      <c r="AQ207">
        <v>95</v>
      </c>
    </row>
    <row r="208" spans="13:43">
      <c r="M208" s="34">
        <f>COUNTIF(I:I,"=74")</f>
        <v>0</v>
      </c>
      <c r="AL208" s="30">
        <v>74</v>
      </c>
      <c r="AM208">
        <v>51</v>
      </c>
      <c r="AN208">
        <v>95</v>
      </c>
      <c r="AO208">
        <v>70</v>
      </c>
      <c r="AP208">
        <v>95</v>
      </c>
      <c r="AQ208">
        <v>95</v>
      </c>
    </row>
    <row r="209" spans="13:43">
      <c r="M209" s="33">
        <f>COUNTIF(I:I,"=75")</f>
        <v>0</v>
      </c>
      <c r="AL209" s="30">
        <v>78</v>
      </c>
      <c r="AM209">
        <v>33</v>
      </c>
      <c r="AN209">
        <v>97</v>
      </c>
      <c r="AO209">
        <v>90</v>
      </c>
      <c r="AP209">
        <v>38</v>
      </c>
      <c r="AQ209">
        <v>38</v>
      </c>
    </row>
    <row r="210" spans="13:43">
      <c r="M210" s="34">
        <f>COUNTIF(I:I,"=76")</f>
        <v>0</v>
      </c>
      <c r="AL210" s="30">
        <v>81</v>
      </c>
      <c r="AM210">
        <v>40</v>
      </c>
      <c r="AN210">
        <v>59</v>
      </c>
      <c r="AO210">
        <v>90</v>
      </c>
      <c r="AP210">
        <v>30</v>
      </c>
      <c r="AQ210">
        <v>25</v>
      </c>
    </row>
    <row r="211" spans="13:43">
      <c r="M211" s="33">
        <f>COUNTIF(I:I,"=77")</f>
        <v>0</v>
      </c>
      <c r="AL211" s="30">
        <v>95</v>
      </c>
      <c r="AM211">
        <v>62</v>
      </c>
      <c r="AN211">
        <v>65</v>
      </c>
      <c r="AO211">
        <v>89</v>
      </c>
      <c r="AP211">
        <v>94</v>
      </c>
      <c r="AQ211">
        <v>97</v>
      </c>
    </row>
    <row r="212" spans="13:43">
      <c r="M212" s="34">
        <f>COUNTIF(I:I,"=78")</f>
        <v>0</v>
      </c>
      <c r="AL212" s="3">
        <v>98</v>
      </c>
      <c r="AM212">
        <v>47</v>
      </c>
      <c r="AN212">
        <v>69</v>
      </c>
      <c r="AO212">
        <v>66</v>
      </c>
      <c r="AP212">
        <v>32</v>
      </c>
      <c r="AQ212">
        <v>32</v>
      </c>
    </row>
    <row r="213" spans="13:43">
      <c r="M213" s="33">
        <f>COUNTIF(I:I,"=79")</f>
        <v>0</v>
      </c>
      <c r="AL213" s="30">
        <v>81</v>
      </c>
      <c r="AM213">
        <v>30</v>
      </c>
      <c r="AN213">
        <v>64</v>
      </c>
      <c r="AO213">
        <v>84</v>
      </c>
      <c r="AP213">
        <v>41</v>
      </c>
      <c r="AQ213">
        <v>41</v>
      </c>
    </row>
    <row r="214" spans="13:43">
      <c r="M214" s="34">
        <f>COUNTIF(I:I,"=80")</f>
        <v>0</v>
      </c>
      <c r="AL214" s="30">
        <v>85</v>
      </c>
      <c r="AM214">
        <v>51</v>
      </c>
      <c r="AN214">
        <v>98</v>
      </c>
      <c r="AO214">
        <v>90</v>
      </c>
      <c r="AP214">
        <v>78</v>
      </c>
      <c r="AQ214">
        <v>79</v>
      </c>
    </row>
    <row r="215" spans="13:43">
      <c r="M215" s="33">
        <f>COUNTIF(I:I,"=81")</f>
        <v>0</v>
      </c>
      <c r="AL215" s="30">
        <v>83</v>
      </c>
      <c r="AM215">
        <v>75</v>
      </c>
      <c r="AN215">
        <v>100</v>
      </c>
      <c r="AO215">
        <v>98</v>
      </c>
      <c r="AP215">
        <v>78</v>
      </c>
      <c r="AQ215">
        <v>77</v>
      </c>
    </row>
    <row r="216" spans="13:43">
      <c r="M216" s="34">
        <f>COUNTIF(I:I,"=82")</f>
        <v>0</v>
      </c>
      <c r="AL216" s="30">
        <v>98</v>
      </c>
      <c r="AM216">
        <v>76</v>
      </c>
      <c r="AN216">
        <v>96</v>
      </c>
      <c r="AO216">
        <v>97</v>
      </c>
      <c r="AP216">
        <v>59</v>
      </c>
      <c r="AQ216">
        <v>97</v>
      </c>
    </row>
    <row r="217" spans="13:43">
      <c r="M217" s="33">
        <f>COUNTIF(I:I,"=83")</f>
        <v>0</v>
      </c>
      <c r="AL217" s="30">
        <v>83</v>
      </c>
      <c r="AM217">
        <v>78</v>
      </c>
      <c r="AN217">
        <v>99</v>
      </c>
      <c r="AO217">
        <v>100</v>
      </c>
      <c r="AP217">
        <v>93</v>
      </c>
      <c r="AQ217">
        <v>99</v>
      </c>
    </row>
    <row r="218" spans="13:43">
      <c r="M218" s="34">
        <f>COUNTIF(I:I,"=84")</f>
        <v>0</v>
      </c>
      <c r="AL218" s="30">
        <v>83</v>
      </c>
      <c r="AM218">
        <v>84</v>
      </c>
      <c r="AN218">
        <v>100</v>
      </c>
      <c r="AO218">
        <v>95</v>
      </c>
      <c r="AP218">
        <v>95</v>
      </c>
      <c r="AQ218">
        <v>95</v>
      </c>
    </row>
    <row r="219" spans="13:43">
      <c r="M219" s="33">
        <f>COUNTIF(I:I,"=85")</f>
        <v>0</v>
      </c>
      <c r="AL219" s="30">
        <v>79</v>
      </c>
      <c r="AM219">
        <v>86</v>
      </c>
      <c r="AN219">
        <v>100</v>
      </c>
      <c r="AO219">
        <v>97</v>
      </c>
      <c r="AP219">
        <v>89</v>
      </c>
      <c r="AQ219">
        <v>97</v>
      </c>
    </row>
    <row r="220" spans="13:43">
      <c r="M220" s="34">
        <f>COUNTIF(I:I,"=86")</f>
        <v>1</v>
      </c>
      <c r="AL220" s="30">
        <v>78</v>
      </c>
      <c r="AM220">
        <v>18</v>
      </c>
      <c r="AN220">
        <v>98</v>
      </c>
      <c r="AO220">
        <v>94</v>
      </c>
      <c r="AP220">
        <v>78</v>
      </c>
      <c r="AQ220">
        <v>80</v>
      </c>
    </row>
    <row r="221" spans="13:43">
      <c r="M221" s="33">
        <f>COUNTIF(I:I,"=87")</f>
        <v>0</v>
      </c>
      <c r="AL221" s="30">
        <v>84</v>
      </c>
      <c r="AM221">
        <v>88</v>
      </c>
      <c r="AN221">
        <v>100</v>
      </c>
      <c r="AO221">
        <v>95</v>
      </c>
      <c r="AP221">
        <v>97</v>
      </c>
      <c r="AQ221">
        <v>97</v>
      </c>
    </row>
    <row r="222" spans="13:43">
      <c r="M222" s="34">
        <f>COUNTIF(I:I,"=88")</f>
        <v>0</v>
      </c>
      <c r="AL222" s="30">
        <v>79</v>
      </c>
      <c r="AM222">
        <v>33</v>
      </c>
      <c r="AN222">
        <v>93</v>
      </c>
      <c r="AO222">
        <v>93</v>
      </c>
      <c r="AP222">
        <v>92</v>
      </c>
      <c r="AQ222">
        <v>91</v>
      </c>
    </row>
    <row r="223" spans="13:43">
      <c r="M223" s="33">
        <f>COUNTIF(I:I,"=89")</f>
        <v>0</v>
      </c>
      <c r="AL223" s="30">
        <v>72</v>
      </c>
      <c r="AM223">
        <v>57</v>
      </c>
      <c r="AN223">
        <v>99</v>
      </c>
      <c r="AO223">
        <v>93</v>
      </c>
      <c r="AP223">
        <v>94</v>
      </c>
      <c r="AQ223">
        <v>93</v>
      </c>
    </row>
    <row r="224" spans="13:43">
      <c r="M224" s="34">
        <f>COUNTIF(I:I,"=90")</f>
        <v>0</v>
      </c>
      <c r="AL224" s="30">
        <v>75</v>
      </c>
      <c r="AM224">
        <v>26</v>
      </c>
      <c r="AN224">
        <v>100</v>
      </c>
      <c r="AO224">
        <v>94</v>
      </c>
      <c r="AP224">
        <v>98</v>
      </c>
      <c r="AQ224">
        <v>98</v>
      </c>
    </row>
    <row r="225" spans="13:43">
      <c r="M225" s="33">
        <f>COUNTIF(I:I,"=91")</f>
        <v>0</v>
      </c>
      <c r="AL225" s="30">
        <v>67</v>
      </c>
      <c r="AM225">
        <v>65</v>
      </c>
      <c r="AN225">
        <v>99</v>
      </c>
      <c r="AO225">
        <v>95</v>
      </c>
      <c r="AP225">
        <v>84</v>
      </c>
      <c r="AQ225">
        <v>97</v>
      </c>
    </row>
    <row r="226" spans="13:43">
      <c r="M226" s="34">
        <f>COUNTIF(I:I,"=92")</f>
        <v>0</v>
      </c>
      <c r="AL226" s="30">
        <v>77</v>
      </c>
      <c r="AM226">
        <v>49</v>
      </c>
      <c r="AN226">
        <v>100</v>
      </c>
      <c r="AO226">
        <v>84</v>
      </c>
      <c r="AP226">
        <v>87</v>
      </c>
      <c r="AQ226">
        <v>87</v>
      </c>
    </row>
    <row r="227" spans="13:43">
      <c r="M227" s="33">
        <f>COUNTIF(I:I,"=93")</f>
        <v>0</v>
      </c>
      <c r="AL227" s="30">
        <v>87</v>
      </c>
      <c r="AM227">
        <v>70</v>
      </c>
      <c r="AN227">
        <v>100</v>
      </c>
      <c r="AO227">
        <v>95</v>
      </c>
      <c r="AP227">
        <v>85</v>
      </c>
      <c r="AQ227">
        <v>87</v>
      </c>
    </row>
    <row r="228" spans="13:43">
      <c r="M228" s="34">
        <f>COUNTIF(I:I,"=94")</f>
        <v>0</v>
      </c>
      <c r="AL228" s="30">
        <v>70</v>
      </c>
      <c r="AM228">
        <v>64</v>
      </c>
      <c r="AN228">
        <v>95</v>
      </c>
      <c r="AO228">
        <v>97</v>
      </c>
      <c r="AP228">
        <v>57</v>
      </c>
      <c r="AQ228">
        <v>97</v>
      </c>
    </row>
    <row r="229" spans="13:43">
      <c r="M229" s="33">
        <f>COUNTIF(I:I,"=95")</f>
        <v>0</v>
      </c>
      <c r="AL229" s="30">
        <v>67</v>
      </c>
      <c r="AM229">
        <v>45</v>
      </c>
      <c r="AN229">
        <v>95</v>
      </c>
      <c r="AO229">
        <v>98</v>
      </c>
      <c r="AP229">
        <v>92</v>
      </c>
      <c r="AQ229">
        <v>91</v>
      </c>
    </row>
    <row r="230" spans="13:43">
      <c r="M230" s="34">
        <f>COUNTIF(I:I,"=96")</f>
        <v>1</v>
      </c>
      <c r="AL230" s="30">
        <v>66</v>
      </c>
      <c r="AM230">
        <v>73</v>
      </c>
      <c r="AN230">
        <v>98</v>
      </c>
      <c r="AO230">
        <v>97</v>
      </c>
      <c r="AP230">
        <v>91</v>
      </c>
      <c r="AQ230">
        <v>90</v>
      </c>
    </row>
    <row r="231" spans="13:43">
      <c r="M231" s="33">
        <f>COUNTIF(I:I,"=97")</f>
        <v>1</v>
      </c>
      <c r="AL231" s="30">
        <v>87</v>
      </c>
      <c r="AM231">
        <v>37</v>
      </c>
      <c r="AN231">
        <v>99</v>
      </c>
      <c r="AO231">
        <v>95</v>
      </c>
      <c r="AP231">
        <v>67</v>
      </c>
      <c r="AQ231">
        <v>68</v>
      </c>
    </row>
    <row r="232" spans="13:43">
      <c r="M232" s="34">
        <f>COUNTIF(I:I,"=98")</f>
        <v>2</v>
      </c>
      <c r="AL232" s="30">
        <v>81</v>
      </c>
      <c r="AM232">
        <v>50</v>
      </c>
      <c r="AN232">
        <v>91</v>
      </c>
      <c r="AO232">
        <v>99</v>
      </c>
      <c r="AP232">
        <v>59</v>
      </c>
      <c r="AQ232">
        <v>56</v>
      </c>
    </row>
    <row r="233" spans="13:43">
      <c r="M233" s="33">
        <f>COUNTIF(I:I,"=99")</f>
        <v>1</v>
      </c>
      <c r="AL233" s="3">
        <v>96</v>
      </c>
      <c r="AM233">
        <v>24</v>
      </c>
      <c r="AN233">
        <v>100</v>
      </c>
      <c r="AO233">
        <v>99</v>
      </c>
      <c r="AP233">
        <v>82</v>
      </c>
      <c r="AQ233">
        <v>85</v>
      </c>
    </row>
    <row r="234" spans="13:43">
      <c r="M234" s="35">
        <f>COUNTIF(I:I,"=100")</f>
        <v>0</v>
      </c>
      <c r="AL234" s="30">
        <v>87</v>
      </c>
      <c r="AM234">
        <v>54</v>
      </c>
      <c r="AN234">
        <v>94</v>
      </c>
      <c r="AO234">
        <v>92</v>
      </c>
      <c r="AP234">
        <v>60</v>
      </c>
      <c r="AQ234">
        <v>61</v>
      </c>
    </row>
    <row r="235" spans="13:43">
      <c r="M235" t="s">
        <v>9</v>
      </c>
      <c r="AL235" s="30">
        <v>89</v>
      </c>
      <c r="AM235">
        <v>41</v>
      </c>
      <c r="AN235">
        <v>87</v>
      </c>
      <c r="AO235">
        <v>96</v>
      </c>
      <c r="AP235">
        <v>71</v>
      </c>
      <c r="AQ235">
        <v>73</v>
      </c>
    </row>
    <row r="236" spans="13:43">
      <c r="AL236" s="30">
        <v>88</v>
      </c>
      <c r="AM236">
        <v>58</v>
      </c>
      <c r="AN236">
        <v>73</v>
      </c>
      <c r="AO236">
        <v>97</v>
      </c>
      <c r="AP236">
        <v>96</v>
      </c>
      <c r="AQ236">
        <v>96</v>
      </c>
    </row>
    <row r="237" spans="13:43">
      <c r="AL237" s="30">
        <v>96</v>
      </c>
      <c r="AM237">
        <v>60</v>
      </c>
      <c r="AN237">
        <v>36</v>
      </c>
      <c r="AO237">
        <v>84</v>
      </c>
      <c r="AP237">
        <v>51</v>
      </c>
      <c r="AQ237">
        <v>86</v>
      </c>
    </row>
    <row r="238" spans="13:43">
      <c r="AL238" s="30">
        <v>89</v>
      </c>
      <c r="AM238">
        <v>52</v>
      </c>
      <c r="AN238">
        <v>34</v>
      </c>
      <c r="AO238">
        <v>88</v>
      </c>
      <c r="AP238">
        <v>77</v>
      </c>
      <c r="AQ238">
        <v>80</v>
      </c>
    </row>
    <row r="239" spans="13:43">
      <c r="P239" t="s">
        <v>10</v>
      </c>
      <c r="AL239" s="30">
        <v>92</v>
      </c>
      <c r="AM239">
        <v>58</v>
      </c>
      <c r="AN239">
        <v>69</v>
      </c>
      <c r="AO239">
        <v>86</v>
      </c>
      <c r="AP239">
        <v>70</v>
      </c>
      <c r="AQ239">
        <v>70</v>
      </c>
    </row>
    <row r="240" spans="13:43">
      <c r="AL240" s="30">
        <v>88</v>
      </c>
      <c r="AM240">
        <v>45</v>
      </c>
      <c r="AN240">
        <v>47</v>
      </c>
      <c r="AO240">
        <v>92</v>
      </c>
      <c r="AP240">
        <v>86</v>
      </c>
      <c r="AQ240">
        <v>85</v>
      </c>
    </row>
    <row r="241" spans="38:43">
      <c r="AL241" s="30">
        <v>85</v>
      </c>
      <c r="AM241">
        <v>48</v>
      </c>
      <c r="AN241">
        <v>89</v>
      </c>
      <c r="AO241">
        <v>86</v>
      </c>
      <c r="AP241">
        <v>94</v>
      </c>
      <c r="AQ241">
        <v>94</v>
      </c>
    </row>
    <row r="242" spans="38:43">
      <c r="AL242" s="30">
        <v>90</v>
      </c>
      <c r="AM242">
        <v>44</v>
      </c>
      <c r="AN242">
        <v>81</v>
      </c>
      <c r="AO242">
        <v>80</v>
      </c>
      <c r="AP242">
        <v>75</v>
      </c>
      <c r="AQ242">
        <v>74</v>
      </c>
    </row>
    <row r="243" spans="38:43">
      <c r="AL243" s="30">
        <v>85</v>
      </c>
      <c r="AM243">
        <v>49</v>
      </c>
      <c r="AN243">
        <v>71</v>
      </c>
      <c r="AO243">
        <v>79</v>
      </c>
      <c r="AP243">
        <v>59</v>
      </c>
      <c r="AQ243">
        <v>57</v>
      </c>
    </row>
    <row r="244" spans="38:43">
      <c r="AL244" s="30">
        <v>71</v>
      </c>
      <c r="AM244">
        <v>56</v>
      </c>
      <c r="AN244">
        <v>86</v>
      </c>
      <c r="AO244">
        <v>82</v>
      </c>
      <c r="AP244">
        <v>69</v>
      </c>
      <c r="AQ244">
        <v>68</v>
      </c>
    </row>
    <row r="245" spans="38:43">
      <c r="AL245" s="30">
        <v>79</v>
      </c>
      <c r="AM245">
        <v>54</v>
      </c>
      <c r="AN245">
        <v>85</v>
      </c>
      <c r="AO245">
        <v>83</v>
      </c>
      <c r="AP245">
        <v>83</v>
      </c>
      <c r="AQ245">
        <v>82</v>
      </c>
    </row>
    <row r="246" spans="38:43">
      <c r="AL246" s="30">
        <v>71</v>
      </c>
      <c r="AM246">
        <v>79</v>
      </c>
      <c r="AN246">
        <v>53</v>
      </c>
      <c r="AO246">
        <v>87</v>
      </c>
      <c r="AP246">
        <v>66</v>
      </c>
      <c r="AQ246">
        <v>79</v>
      </c>
    </row>
    <row r="247" spans="38:43">
      <c r="AL247" s="30">
        <v>80</v>
      </c>
      <c r="AM247">
        <v>74</v>
      </c>
      <c r="AN247">
        <v>85</v>
      </c>
      <c r="AO247">
        <v>89</v>
      </c>
      <c r="AP247">
        <v>93</v>
      </c>
      <c r="AQ247">
        <v>93</v>
      </c>
    </row>
    <row r="248" spans="38:43">
      <c r="AL248" s="30">
        <v>90</v>
      </c>
      <c r="AM248">
        <v>58</v>
      </c>
      <c r="AN248">
        <v>84</v>
      </c>
      <c r="AO248">
        <v>90</v>
      </c>
      <c r="AP248">
        <v>54</v>
      </c>
      <c r="AQ248">
        <v>58</v>
      </c>
    </row>
    <row r="249" spans="38:43">
      <c r="AL249" s="30">
        <v>72</v>
      </c>
      <c r="AM249">
        <v>63</v>
      </c>
      <c r="AN249">
        <v>27</v>
      </c>
      <c r="AO249">
        <v>91</v>
      </c>
      <c r="AP249">
        <v>40</v>
      </c>
      <c r="AQ249">
        <v>77</v>
      </c>
    </row>
    <row r="250" spans="38:43">
      <c r="AL250" s="30">
        <v>70</v>
      </c>
      <c r="AM250">
        <v>50</v>
      </c>
      <c r="AN250">
        <v>85</v>
      </c>
      <c r="AO250">
        <v>91</v>
      </c>
      <c r="AP250">
        <v>62</v>
      </c>
      <c r="AQ250">
        <v>60</v>
      </c>
    </row>
    <row r="251" spans="38:43">
      <c r="AL251" s="30">
        <v>70</v>
      </c>
      <c r="AM251">
        <v>63</v>
      </c>
      <c r="AN251">
        <v>84</v>
      </c>
      <c r="AO251">
        <v>94</v>
      </c>
      <c r="AP251">
        <v>63</v>
      </c>
      <c r="AQ251">
        <v>61</v>
      </c>
    </row>
    <row r="252" spans="38:43">
      <c r="AL252" s="30">
        <v>94</v>
      </c>
      <c r="AM252">
        <v>61</v>
      </c>
      <c r="AN252">
        <v>82</v>
      </c>
      <c r="AO252">
        <v>99</v>
      </c>
      <c r="AP252">
        <v>92</v>
      </c>
      <c r="AQ252">
        <v>92</v>
      </c>
    </row>
    <row r="253" spans="38:43">
      <c r="AL253" s="30">
        <v>90</v>
      </c>
      <c r="AM253">
        <v>39</v>
      </c>
      <c r="AN253">
        <v>42</v>
      </c>
      <c r="AO253">
        <v>94</v>
      </c>
      <c r="AP253">
        <v>88</v>
      </c>
      <c r="AQ253">
        <v>82</v>
      </c>
    </row>
    <row r="254" spans="38:43">
      <c r="AL254" s="30">
        <v>98</v>
      </c>
      <c r="AM254">
        <v>44</v>
      </c>
      <c r="AN254">
        <v>49</v>
      </c>
      <c r="AO254">
        <v>100</v>
      </c>
      <c r="AP254">
        <v>48</v>
      </c>
      <c r="AQ254">
        <v>51</v>
      </c>
    </row>
    <row r="255" spans="38:43">
      <c r="AL255" s="3">
        <v>97</v>
      </c>
      <c r="AM255">
        <v>51</v>
      </c>
      <c r="AN255">
        <v>40</v>
      </c>
      <c r="AO255">
        <v>95</v>
      </c>
      <c r="AP255">
        <v>85</v>
      </c>
      <c r="AQ255">
        <v>86</v>
      </c>
    </row>
    <row r="256" spans="38:43">
      <c r="AL256" s="30">
        <v>84</v>
      </c>
      <c r="AM256">
        <v>56</v>
      </c>
      <c r="AN256">
        <v>59</v>
      </c>
      <c r="AO256">
        <v>99</v>
      </c>
      <c r="AP256">
        <v>93</v>
      </c>
      <c r="AQ256">
        <v>93</v>
      </c>
    </row>
    <row r="257" spans="38:43">
      <c r="AL257" s="30">
        <v>95</v>
      </c>
      <c r="AM257">
        <v>59</v>
      </c>
      <c r="AN257">
        <v>83</v>
      </c>
      <c r="AO257">
        <v>95</v>
      </c>
      <c r="AP257">
        <v>50</v>
      </c>
      <c r="AQ257">
        <v>83</v>
      </c>
    </row>
    <row r="258" spans="38:43">
      <c r="AL258" s="30">
        <v>90</v>
      </c>
      <c r="AM258">
        <v>57</v>
      </c>
      <c r="AN258">
        <v>82</v>
      </c>
      <c r="AO258">
        <v>96</v>
      </c>
      <c r="AP258">
        <v>74</v>
      </c>
      <c r="AQ258">
        <v>77</v>
      </c>
    </row>
    <row r="259" spans="38:43">
      <c r="AL259" s="30">
        <v>95</v>
      </c>
      <c r="AM259">
        <v>61</v>
      </c>
      <c r="AN259">
        <v>97</v>
      </c>
      <c r="AO259">
        <v>91</v>
      </c>
      <c r="AP259">
        <v>67</v>
      </c>
      <c r="AQ259">
        <v>67</v>
      </c>
    </row>
    <row r="260" spans="38:43">
      <c r="AL260" s="30">
        <v>91</v>
      </c>
      <c r="AM260">
        <v>51</v>
      </c>
      <c r="AN260">
        <v>87</v>
      </c>
      <c r="AO260">
        <v>99</v>
      </c>
      <c r="AP260">
        <v>83</v>
      </c>
      <c r="AQ260">
        <v>82</v>
      </c>
    </row>
    <row r="261" spans="38:43">
      <c r="AL261" s="30">
        <v>93</v>
      </c>
      <c r="AM261">
        <v>24</v>
      </c>
      <c r="AN261">
        <v>97</v>
      </c>
      <c r="AO261">
        <v>91</v>
      </c>
      <c r="AP261">
        <v>96</v>
      </c>
      <c r="AQ261">
        <v>97</v>
      </c>
    </row>
    <row r="262" spans="38:43">
      <c r="AL262" s="30">
        <v>89</v>
      </c>
      <c r="AM262">
        <v>51</v>
      </c>
      <c r="AN262">
        <v>90</v>
      </c>
      <c r="AO262">
        <v>92</v>
      </c>
      <c r="AP262">
        <v>70</v>
      </c>
      <c r="AQ262">
        <v>69</v>
      </c>
    </row>
    <row r="263" spans="38:43">
      <c r="AL263" s="30">
        <v>89</v>
      </c>
      <c r="AM263">
        <v>35</v>
      </c>
      <c r="AN263">
        <v>84</v>
      </c>
      <c r="AO263">
        <v>79</v>
      </c>
      <c r="AP263">
        <v>56</v>
      </c>
      <c r="AQ263">
        <v>55</v>
      </c>
    </row>
    <row r="264" spans="38:43">
      <c r="AL264" s="30">
        <v>84</v>
      </c>
      <c r="AM264">
        <v>50</v>
      </c>
      <c r="AN264">
        <v>92</v>
      </c>
      <c r="AO264">
        <v>95</v>
      </c>
      <c r="AP264">
        <v>67</v>
      </c>
      <c r="AQ264">
        <v>66</v>
      </c>
    </row>
    <row r="265" spans="38:43">
      <c r="AL265" s="30">
        <v>86</v>
      </c>
      <c r="AM265">
        <v>33</v>
      </c>
      <c r="AN265">
        <v>93</v>
      </c>
      <c r="AO265">
        <v>69</v>
      </c>
      <c r="AP265">
        <v>80</v>
      </c>
      <c r="AQ265">
        <v>79</v>
      </c>
    </row>
    <row r="266" spans="38:43">
      <c r="AL266" s="30">
        <v>74</v>
      </c>
      <c r="AM266">
        <v>57</v>
      </c>
      <c r="AN266">
        <v>92</v>
      </c>
      <c r="AO266">
        <v>69</v>
      </c>
      <c r="AP266">
        <v>66</v>
      </c>
      <c r="AQ266">
        <v>77</v>
      </c>
    </row>
    <row r="267" spans="38:43">
      <c r="AL267" s="30">
        <v>83</v>
      </c>
      <c r="AM267">
        <v>58</v>
      </c>
      <c r="AN267">
        <v>98</v>
      </c>
      <c r="AO267">
        <v>78</v>
      </c>
      <c r="AP267">
        <v>95</v>
      </c>
      <c r="AQ267">
        <v>95</v>
      </c>
    </row>
    <row r="268" spans="38:43">
      <c r="AL268" s="30">
        <v>72</v>
      </c>
      <c r="AM268">
        <v>53</v>
      </c>
      <c r="AN268">
        <v>98</v>
      </c>
      <c r="AO268">
        <v>80</v>
      </c>
      <c r="AP268">
        <v>51</v>
      </c>
      <c r="AQ268">
        <v>55</v>
      </c>
    </row>
    <row r="269" spans="38:43">
      <c r="AL269" s="30">
        <v>85</v>
      </c>
      <c r="AM269">
        <v>53</v>
      </c>
      <c r="AN269">
        <v>84</v>
      </c>
      <c r="AO269">
        <v>81</v>
      </c>
      <c r="AP269">
        <v>39</v>
      </c>
      <c r="AQ269">
        <v>74</v>
      </c>
    </row>
    <row r="270" spans="38:43">
      <c r="AL270" s="30">
        <v>87</v>
      </c>
      <c r="AM270">
        <v>55</v>
      </c>
      <c r="AN270">
        <v>91</v>
      </c>
      <c r="AO270">
        <v>83</v>
      </c>
      <c r="AP270">
        <v>60</v>
      </c>
      <c r="AQ270">
        <v>58</v>
      </c>
    </row>
    <row r="271" spans="38:43">
      <c r="AL271" s="30">
        <v>75</v>
      </c>
      <c r="AM271">
        <v>54</v>
      </c>
      <c r="AN271">
        <v>92</v>
      </c>
      <c r="AO271">
        <v>86</v>
      </c>
      <c r="AP271">
        <v>61</v>
      </c>
      <c r="AQ271">
        <v>59</v>
      </c>
    </row>
    <row r="272" spans="38:43">
      <c r="AL272" s="30">
        <v>71</v>
      </c>
      <c r="AM272">
        <v>57</v>
      </c>
      <c r="AN272">
        <v>96</v>
      </c>
      <c r="AO272">
        <v>83</v>
      </c>
      <c r="AP272">
        <v>92</v>
      </c>
      <c r="AQ272">
        <v>93</v>
      </c>
    </row>
    <row r="273" spans="38:43">
      <c r="AL273" s="30">
        <v>70</v>
      </c>
      <c r="AM273">
        <v>54</v>
      </c>
      <c r="AN273">
        <v>92</v>
      </c>
      <c r="AO273">
        <v>86</v>
      </c>
      <c r="AP273">
        <v>91</v>
      </c>
      <c r="AQ273">
        <v>85</v>
      </c>
    </row>
    <row r="274" spans="38:43">
      <c r="AL274" s="30">
        <v>92</v>
      </c>
      <c r="AM274">
        <v>34</v>
      </c>
      <c r="AN274">
        <v>83</v>
      </c>
      <c r="AO274">
        <v>95</v>
      </c>
      <c r="AP274">
        <v>48</v>
      </c>
      <c r="AQ274">
        <v>50</v>
      </c>
    </row>
    <row r="275" spans="38:43">
      <c r="AL275" s="30">
        <v>86</v>
      </c>
      <c r="AM275">
        <v>57</v>
      </c>
      <c r="AN275">
        <v>94</v>
      </c>
      <c r="AO275">
        <v>79</v>
      </c>
      <c r="AP275">
        <v>92</v>
      </c>
      <c r="AQ275">
        <v>92</v>
      </c>
    </row>
    <row r="276" spans="38:43">
      <c r="AL276" s="30">
        <v>95</v>
      </c>
      <c r="AM276">
        <v>46</v>
      </c>
      <c r="AN276">
        <v>85</v>
      </c>
      <c r="AO276">
        <v>86</v>
      </c>
      <c r="AP276">
        <v>91</v>
      </c>
      <c r="AQ276">
        <v>91</v>
      </c>
    </row>
    <row r="277" spans="38:43">
      <c r="AL277" s="30">
        <v>99</v>
      </c>
      <c r="AM277">
        <v>88</v>
      </c>
      <c r="AN277">
        <v>100</v>
      </c>
      <c r="AO277">
        <v>100</v>
      </c>
      <c r="AP277">
        <v>90</v>
      </c>
      <c r="AQ277">
        <v>69</v>
      </c>
    </row>
    <row r="278" spans="38:43">
      <c r="AL278" s="3">
        <v>97</v>
      </c>
      <c r="AM278">
        <v>78</v>
      </c>
      <c r="AN278">
        <v>97</v>
      </c>
      <c r="AO278">
        <v>99</v>
      </c>
      <c r="AP278">
        <v>69</v>
      </c>
      <c r="AQ278">
        <v>69</v>
      </c>
    </row>
    <row r="279" spans="38:43">
      <c r="AL279" s="30">
        <v>87</v>
      </c>
      <c r="AM279">
        <v>75</v>
      </c>
      <c r="AN279">
        <v>100</v>
      </c>
      <c r="AO279">
        <v>98</v>
      </c>
      <c r="AP279">
        <v>90</v>
      </c>
      <c r="AQ279">
        <v>71</v>
      </c>
    </row>
    <row r="280" spans="38:43">
      <c r="AL280" s="30">
        <v>94</v>
      </c>
      <c r="AM280">
        <v>24</v>
      </c>
      <c r="AN280">
        <v>92</v>
      </c>
      <c r="AO280">
        <v>98</v>
      </c>
      <c r="AP280">
        <v>70</v>
      </c>
      <c r="AQ280">
        <v>59</v>
      </c>
    </row>
    <row r="281" spans="38:43">
      <c r="AL281" s="30">
        <v>89</v>
      </c>
      <c r="AM281">
        <v>57</v>
      </c>
      <c r="AN281">
        <v>97</v>
      </c>
      <c r="AO281">
        <v>98</v>
      </c>
      <c r="AP281">
        <v>63</v>
      </c>
      <c r="AQ281">
        <v>65</v>
      </c>
    </row>
    <row r="282" spans="38:43">
      <c r="AL282" s="30">
        <v>91</v>
      </c>
      <c r="AM282">
        <v>42</v>
      </c>
      <c r="AN282">
        <v>90</v>
      </c>
      <c r="AO282">
        <v>95</v>
      </c>
      <c r="AP282">
        <v>64</v>
      </c>
      <c r="AQ282">
        <v>60</v>
      </c>
    </row>
    <row r="283" spans="38:43">
      <c r="AL283" s="30">
        <v>92</v>
      </c>
      <c r="AM283">
        <v>58</v>
      </c>
      <c r="AN283">
        <v>89</v>
      </c>
      <c r="AO283">
        <v>100</v>
      </c>
      <c r="AP283">
        <v>65</v>
      </c>
      <c r="AQ283">
        <v>63</v>
      </c>
    </row>
    <row r="284" spans="38:43">
      <c r="AL284" s="30">
        <v>97</v>
      </c>
      <c r="AM284">
        <v>33</v>
      </c>
      <c r="AN284">
        <v>93</v>
      </c>
      <c r="AO284">
        <v>80</v>
      </c>
      <c r="AP284">
        <v>67</v>
      </c>
      <c r="AQ284">
        <v>64</v>
      </c>
    </row>
    <row r="285" spans="38:43">
      <c r="AL285" s="30">
        <v>86</v>
      </c>
      <c r="AM285">
        <v>56</v>
      </c>
      <c r="AN285">
        <v>100</v>
      </c>
      <c r="AO285">
        <v>90</v>
      </c>
      <c r="AP285">
        <v>87</v>
      </c>
      <c r="AQ285">
        <v>64</v>
      </c>
    </row>
    <row r="286" spans="38:43">
      <c r="AL286" s="30">
        <v>92</v>
      </c>
      <c r="AM286">
        <v>54</v>
      </c>
      <c r="AN286">
        <v>90</v>
      </c>
      <c r="AO286">
        <v>90</v>
      </c>
      <c r="AP286">
        <v>69</v>
      </c>
      <c r="AQ286">
        <v>61</v>
      </c>
    </row>
    <row r="287" spans="38:43">
      <c r="AL287" s="30">
        <v>85</v>
      </c>
      <c r="AM287">
        <v>62</v>
      </c>
      <c r="AN287">
        <v>94</v>
      </c>
      <c r="AO287">
        <v>93</v>
      </c>
      <c r="AP287">
        <v>70</v>
      </c>
      <c r="AQ287">
        <v>63</v>
      </c>
    </row>
    <row r="288" spans="38:43">
      <c r="AL288" s="30">
        <v>91</v>
      </c>
      <c r="AM288">
        <v>60</v>
      </c>
      <c r="AN288">
        <v>100</v>
      </c>
      <c r="AO288">
        <v>94</v>
      </c>
      <c r="AP288">
        <v>94</v>
      </c>
      <c r="AQ288">
        <v>67</v>
      </c>
    </row>
    <row r="289" spans="38:43">
      <c r="AL289" s="30">
        <v>79</v>
      </c>
      <c r="AM289">
        <v>55</v>
      </c>
      <c r="AN289">
        <v>93</v>
      </c>
      <c r="AO289">
        <v>92</v>
      </c>
      <c r="AP289">
        <v>66</v>
      </c>
      <c r="AQ289">
        <v>61</v>
      </c>
    </row>
    <row r="290" spans="38:43">
      <c r="AL290" s="30">
        <v>88</v>
      </c>
      <c r="AM290">
        <v>61</v>
      </c>
      <c r="AN290">
        <v>92</v>
      </c>
      <c r="AO290">
        <v>94</v>
      </c>
      <c r="AP290">
        <v>65</v>
      </c>
      <c r="AQ290">
        <v>62</v>
      </c>
    </row>
    <row r="291" spans="38:43">
      <c r="AL291" s="30">
        <v>74</v>
      </c>
      <c r="AM291">
        <v>32</v>
      </c>
      <c r="AN291">
        <v>80</v>
      </c>
      <c r="AO291">
        <v>87</v>
      </c>
      <c r="AP291">
        <v>70</v>
      </c>
      <c r="AQ291">
        <v>61</v>
      </c>
    </row>
    <row r="292" spans="38:43">
      <c r="AL292" s="30">
        <v>88</v>
      </c>
      <c r="AM292">
        <v>43</v>
      </c>
      <c r="AN292">
        <v>93</v>
      </c>
      <c r="AO292">
        <v>92</v>
      </c>
      <c r="AP292">
        <v>70</v>
      </c>
      <c r="AQ292">
        <v>58</v>
      </c>
    </row>
    <row r="293" spans="38:43">
      <c r="AL293" s="30">
        <v>88</v>
      </c>
      <c r="AM293">
        <v>33</v>
      </c>
      <c r="AN293">
        <v>99</v>
      </c>
      <c r="AO293">
        <v>96</v>
      </c>
      <c r="AP293">
        <v>84</v>
      </c>
      <c r="AQ293">
        <v>62</v>
      </c>
    </row>
    <row r="294" spans="38:43">
      <c r="AL294" s="30">
        <v>77</v>
      </c>
      <c r="AM294">
        <v>47</v>
      </c>
      <c r="AN294">
        <v>94</v>
      </c>
      <c r="AO294">
        <v>96</v>
      </c>
      <c r="AP294">
        <v>76</v>
      </c>
      <c r="AQ294">
        <v>72</v>
      </c>
    </row>
    <row r="295" spans="38:43">
      <c r="AL295" s="30">
        <v>73</v>
      </c>
      <c r="AM295">
        <v>33</v>
      </c>
      <c r="AN295">
        <v>76</v>
      </c>
      <c r="AO295">
        <v>98</v>
      </c>
      <c r="AP295">
        <v>39</v>
      </c>
      <c r="AQ295">
        <v>50</v>
      </c>
    </row>
    <row r="296" spans="38:43">
      <c r="AL296" s="30">
        <v>75</v>
      </c>
      <c r="AM296">
        <v>76</v>
      </c>
      <c r="AN296">
        <v>100</v>
      </c>
      <c r="AO296">
        <v>98</v>
      </c>
      <c r="AP296">
        <v>97</v>
      </c>
      <c r="AQ296">
        <v>96</v>
      </c>
    </row>
    <row r="297" spans="38:43">
      <c r="AL297" s="30">
        <v>93</v>
      </c>
      <c r="AM297">
        <v>69</v>
      </c>
      <c r="AN297">
        <v>100</v>
      </c>
      <c r="AO297">
        <v>99</v>
      </c>
      <c r="AP297">
        <v>90</v>
      </c>
      <c r="AQ297">
        <v>98</v>
      </c>
    </row>
    <row r="298" spans="38:43">
      <c r="AL298" s="30">
        <v>91</v>
      </c>
      <c r="AM298">
        <v>26</v>
      </c>
      <c r="AN298">
        <v>94</v>
      </c>
      <c r="AO298">
        <v>99</v>
      </c>
      <c r="AP298">
        <v>76</v>
      </c>
      <c r="AQ298">
        <v>79</v>
      </c>
    </row>
    <row r="299" spans="38:43">
      <c r="AL299" s="30">
        <v>96</v>
      </c>
      <c r="AM299">
        <v>73</v>
      </c>
      <c r="AN299">
        <v>99</v>
      </c>
      <c r="AO299">
        <v>98</v>
      </c>
      <c r="AP299">
        <v>97</v>
      </c>
      <c r="AQ299">
        <v>98</v>
      </c>
    </row>
    <row r="300" spans="38:43">
      <c r="AL300" s="30">
        <v>94</v>
      </c>
      <c r="AM300">
        <v>36</v>
      </c>
      <c r="AN300">
        <v>95</v>
      </c>
      <c r="AO300">
        <v>94</v>
      </c>
      <c r="AP300">
        <v>93</v>
      </c>
      <c r="AQ300">
        <v>92</v>
      </c>
    </row>
    <row r="301" spans="38:43">
      <c r="AL301" s="30">
        <v>97</v>
      </c>
      <c r="AM301">
        <v>50</v>
      </c>
      <c r="AN301">
        <v>96</v>
      </c>
      <c r="AO301">
        <v>96</v>
      </c>
      <c r="AP301">
        <v>95</v>
      </c>
      <c r="AQ301">
        <v>95</v>
      </c>
    </row>
    <row r="302" spans="38:43">
      <c r="AL302" s="3">
        <v>96</v>
      </c>
      <c r="AM302">
        <v>26</v>
      </c>
      <c r="AN302">
        <v>99</v>
      </c>
      <c r="AO302">
        <v>79</v>
      </c>
      <c r="AP302">
        <v>97</v>
      </c>
      <c r="AQ302">
        <v>98</v>
      </c>
    </row>
    <row r="303" spans="38:43">
      <c r="AL303" s="30">
        <v>86</v>
      </c>
      <c r="AM303">
        <v>55</v>
      </c>
      <c r="AN303">
        <v>100</v>
      </c>
      <c r="AO303">
        <v>77</v>
      </c>
      <c r="AP303">
        <v>87</v>
      </c>
      <c r="AQ303">
        <v>98</v>
      </c>
    </row>
    <row r="304" spans="38:43">
      <c r="AL304" s="30">
        <v>94</v>
      </c>
      <c r="AM304">
        <v>50</v>
      </c>
      <c r="AN304">
        <v>97</v>
      </c>
      <c r="AO304">
        <v>71</v>
      </c>
      <c r="AP304">
        <v>85</v>
      </c>
      <c r="AQ304">
        <v>86</v>
      </c>
    </row>
    <row r="305" spans="38:43">
      <c r="AL305" s="30">
        <v>94</v>
      </c>
      <c r="AM305">
        <v>70</v>
      </c>
      <c r="AN305">
        <v>97</v>
      </c>
      <c r="AO305">
        <v>83</v>
      </c>
      <c r="AP305">
        <v>88</v>
      </c>
      <c r="AQ305">
        <v>89</v>
      </c>
    </row>
    <row r="306" spans="38:43">
      <c r="AL306" s="30">
        <v>96</v>
      </c>
      <c r="AM306">
        <v>63</v>
      </c>
      <c r="AN306">
        <v>100</v>
      </c>
      <c r="AO306">
        <v>81</v>
      </c>
      <c r="AP306">
        <v>61</v>
      </c>
      <c r="AQ306">
        <v>98</v>
      </c>
    </row>
    <row r="307" spans="38:43">
      <c r="AL307" s="30">
        <v>96</v>
      </c>
      <c r="AM307">
        <v>51</v>
      </c>
      <c r="AN307">
        <v>98</v>
      </c>
      <c r="AO307">
        <v>88</v>
      </c>
      <c r="AP307">
        <v>93</v>
      </c>
      <c r="AQ307">
        <v>92</v>
      </c>
    </row>
    <row r="308" spans="38:43">
      <c r="AL308" s="30">
        <v>96</v>
      </c>
      <c r="AM308">
        <v>74</v>
      </c>
      <c r="AN308">
        <v>97</v>
      </c>
      <c r="AO308">
        <v>94</v>
      </c>
      <c r="AP308">
        <v>93</v>
      </c>
      <c r="AQ308">
        <v>91</v>
      </c>
    </row>
    <row r="309" spans="38:43">
      <c r="AL309" s="30">
        <v>95</v>
      </c>
      <c r="AM309">
        <v>37</v>
      </c>
      <c r="AN309">
        <v>80</v>
      </c>
      <c r="AO309">
        <v>87</v>
      </c>
      <c r="AP309">
        <v>65</v>
      </c>
      <c r="AQ309">
        <v>67</v>
      </c>
    </row>
    <row r="310" spans="38:43">
      <c r="AL310" s="30">
        <v>88</v>
      </c>
      <c r="AM310">
        <v>57</v>
      </c>
      <c r="AN310">
        <v>92</v>
      </c>
      <c r="AO310">
        <v>89</v>
      </c>
      <c r="AP310">
        <v>57</v>
      </c>
      <c r="AQ310">
        <v>53</v>
      </c>
    </row>
    <row r="311" spans="38:43">
      <c r="AL311" s="30">
        <v>94</v>
      </c>
      <c r="AM311">
        <v>26</v>
      </c>
      <c r="AN311">
        <v>98</v>
      </c>
      <c r="AO311">
        <v>96</v>
      </c>
      <c r="AP311">
        <v>84</v>
      </c>
      <c r="AQ311">
        <v>86</v>
      </c>
    </row>
    <row r="312" spans="38:43">
      <c r="AL312" s="30">
        <v>96</v>
      </c>
      <c r="AM312">
        <v>61</v>
      </c>
      <c r="AN312">
        <v>94</v>
      </c>
      <c r="AO312">
        <v>81</v>
      </c>
      <c r="AP312">
        <v>57</v>
      </c>
      <c r="AQ312">
        <v>58</v>
      </c>
    </row>
    <row r="313" spans="38:43">
      <c r="AL313" s="30">
        <v>81</v>
      </c>
      <c r="AM313">
        <v>33</v>
      </c>
      <c r="AN313">
        <v>82</v>
      </c>
      <c r="AO313">
        <v>90</v>
      </c>
      <c r="AP313">
        <v>69</v>
      </c>
      <c r="AQ313">
        <v>71</v>
      </c>
    </row>
    <row r="314" spans="38:43">
      <c r="AL314" s="30">
        <v>88</v>
      </c>
      <c r="AM314">
        <v>70</v>
      </c>
      <c r="AN314">
        <v>100</v>
      </c>
      <c r="AO314">
        <v>100</v>
      </c>
      <c r="AP314">
        <v>82</v>
      </c>
      <c r="AQ314">
        <v>94</v>
      </c>
    </row>
    <row r="315" spans="38:43">
      <c r="AL315" s="30">
        <v>75</v>
      </c>
      <c r="AM315">
        <v>31</v>
      </c>
      <c r="AN315">
        <v>84</v>
      </c>
      <c r="AO315">
        <v>100</v>
      </c>
      <c r="AP315">
        <v>69</v>
      </c>
      <c r="AQ315">
        <v>70</v>
      </c>
    </row>
    <row r="316" spans="38:43">
      <c r="AL316" s="30">
        <v>89</v>
      </c>
      <c r="AM316">
        <v>82</v>
      </c>
      <c r="AN316">
        <v>100</v>
      </c>
      <c r="AO316">
        <v>99</v>
      </c>
      <c r="AP316">
        <v>97</v>
      </c>
      <c r="AQ316">
        <v>97</v>
      </c>
    </row>
    <row r="317" spans="38:43">
      <c r="AL317" s="30">
        <v>87</v>
      </c>
      <c r="AM317">
        <v>41</v>
      </c>
      <c r="AN317">
        <v>100</v>
      </c>
      <c r="AO317">
        <v>99</v>
      </c>
      <c r="AP317">
        <v>98</v>
      </c>
      <c r="AQ317">
        <v>97</v>
      </c>
    </row>
    <row r="318" spans="38:43">
      <c r="AL318" s="30">
        <v>77</v>
      </c>
      <c r="AM318">
        <v>65</v>
      </c>
      <c r="AN318">
        <v>100</v>
      </c>
      <c r="AO318">
        <v>100</v>
      </c>
      <c r="AP318">
        <v>99</v>
      </c>
      <c r="AQ318">
        <v>99</v>
      </c>
    </row>
    <row r="319" spans="38:43">
      <c r="AL319" s="30">
        <v>75</v>
      </c>
      <c r="AM319">
        <v>30</v>
      </c>
      <c r="AN319">
        <v>100</v>
      </c>
      <c r="AO319">
        <v>88</v>
      </c>
      <c r="AP319">
        <v>94</v>
      </c>
      <c r="AQ319">
        <v>95</v>
      </c>
    </row>
    <row r="320" spans="38:43">
      <c r="AL320" s="30">
        <v>80</v>
      </c>
      <c r="AM320">
        <v>76</v>
      </c>
      <c r="AN320">
        <v>100</v>
      </c>
      <c r="AO320">
        <v>97</v>
      </c>
      <c r="AP320">
        <v>81</v>
      </c>
      <c r="AQ320">
        <v>96</v>
      </c>
    </row>
    <row r="321" spans="38:43">
      <c r="AL321" s="30">
        <v>92</v>
      </c>
      <c r="AM321">
        <v>64</v>
      </c>
      <c r="AN321">
        <v>97</v>
      </c>
      <c r="AO321">
        <v>84</v>
      </c>
      <c r="AP321">
        <v>78</v>
      </c>
      <c r="AQ321">
        <v>77</v>
      </c>
    </row>
    <row r="322" spans="38:43">
      <c r="AL322" s="30">
        <v>94</v>
      </c>
      <c r="AM322">
        <v>88</v>
      </c>
      <c r="AN322">
        <v>100</v>
      </c>
      <c r="AO322">
        <v>86</v>
      </c>
      <c r="AP322">
        <v>94</v>
      </c>
      <c r="AQ322">
        <v>95</v>
      </c>
    </row>
    <row r="323" spans="38:43">
      <c r="AL323" s="30">
        <v>97</v>
      </c>
      <c r="AM323">
        <v>70</v>
      </c>
      <c r="AN323">
        <v>87</v>
      </c>
      <c r="AO323">
        <v>88</v>
      </c>
      <c r="AP323">
        <v>56</v>
      </c>
      <c r="AQ323">
        <v>97</v>
      </c>
    </row>
    <row r="324" spans="38:43">
      <c r="AL324" s="30">
        <v>99</v>
      </c>
      <c r="AM324">
        <v>65</v>
      </c>
      <c r="AN324">
        <v>100</v>
      </c>
      <c r="AO324">
        <v>90</v>
      </c>
      <c r="AP324">
        <v>98</v>
      </c>
      <c r="AQ324">
        <v>97</v>
      </c>
    </row>
    <row r="325" spans="38:43">
      <c r="AL325" s="30">
        <v>100</v>
      </c>
      <c r="AM325">
        <v>83</v>
      </c>
      <c r="AN325">
        <v>99</v>
      </c>
      <c r="AO325">
        <v>91</v>
      </c>
      <c r="AP325">
        <v>97</v>
      </c>
      <c r="AQ325">
        <v>97</v>
      </c>
    </row>
    <row r="326" spans="38:43">
      <c r="AL326" s="30">
        <v>98</v>
      </c>
      <c r="AM326">
        <v>46</v>
      </c>
      <c r="AN326">
        <v>66</v>
      </c>
      <c r="AO326">
        <v>85</v>
      </c>
      <c r="AP326">
        <v>57</v>
      </c>
      <c r="AQ326">
        <v>58</v>
      </c>
    </row>
    <row r="327" spans="38:43">
      <c r="AL327" s="3">
        <v>85</v>
      </c>
      <c r="AM327">
        <v>35</v>
      </c>
      <c r="AN327">
        <v>71</v>
      </c>
      <c r="AO327">
        <v>96</v>
      </c>
      <c r="AP327">
        <v>48</v>
      </c>
      <c r="AQ327">
        <v>44</v>
      </c>
    </row>
    <row r="328" spans="38:43">
      <c r="AL328" s="30">
        <v>80</v>
      </c>
      <c r="AM328">
        <v>25</v>
      </c>
      <c r="AN328">
        <v>89</v>
      </c>
      <c r="AO328">
        <v>92</v>
      </c>
      <c r="AP328">
        <v>86</v>
      </c>
      <c r="AQ328">
        <v>93</v>
      </c>
    </row>
    <row r="329" spans="38:43">
      <c r="AL329" s="30">
        <v>87</v>
      </c>
      <c r="AM329">
        <v>46</v>
      </c>
      <c r="AN329">
        <v>76</v>
      </c>
      <c r="AO329">
        <v>88</v>
      </c>
      <c r="AP329">
        <v>49</v>
      </c>
      <c r="AQ329">
        <v>51</v>
      </c>
    </row>
    <row r="330" spans="38:43">
      <c r="AL330" s="30">
        <v>82</v>
      </c>
      <c r="AM330">
        <v>30</v>
      </c>
      <c r="AN330">
        <v>66</v>
      </c>
      <c r="AO330">
        <v>91</v>
      </c>
      <c r="AP330">
        <v>60</v>
      </c>
      <c r="AQ330">
        <v>62</v>
      </c>
    </row>
    <row r="331" spans="38:43">
      <c r="AL331" s="30">
        <v>93</v>
      </c>
      <c r="AM331">
        <v>29</v>
      </c>
      <c r="AN331">
        <v>100</v>
      </c>
      <c r="AO331">
        <v>100</v>
      </c>
      <c r="AP331">
        <v>84</v>
      </c>
      <c r="AQ331">
        <v>84</v>
      </c>
    </row>
    <row r="332" spans="38:43">
      <c r="AL332" s="30">
        <v>94</v>
      </c>
      <c r="AM332">
        <v>79</v>
      </c>
      <c r="AN332">
        <v>95</v>
      </c>
      <c r="AO332">
        <v>100</v>
      </c>
      <c r="AP332">
        <v>97</v>
      </c>
      <c r="AQ332">
        <v>97</v>
      </c>
    </row>
    <row r="333" spans="38:43">
      <c r="AL333" s="30">
        <v>93</v>
      </c>
      <c r="AM333">
        <v>30</v>
      </c>
      <c r="AN333">
        <v>92</v>
      </c>
      <c r="AO333">
        <v>95</v>
      </c>
      <c r="AP333">
        <v>91</v>
      </c>
      <c r="AQ333">
        <v>90</v>
      </c>
    </row>
    <row r="334" spans="38:43">
      <c r="AL334" s="30">
        <v>96</v>
      </c>
      <c r="AM334">
        <v>64</v>
      </c>
      <c r="AN334">
        <v>100</v>
      </c>
      <c r="AO334">
        <v>100</v>
      </c>
      <c r="AP334">
        <v>95</v>
      </c>
      <c r="AQ334">
        <v>94</v>
      </c>
    </row>
    <row r="335" spans="38:43">
      <c r="AL335" s="30">
        <v>86</v>
      </c>
      <c r="AM335">
        <v>41</v>
      </c>
      <c r="AN335">
        <v>96</v>
      </c>
      <c r="AO335">
        <v>84</v>
      </c>
      <c r="AP335">
        <v>98</v>
      </c>
      <c r="AQ335">
        <v>98</v>
      </c>
    </row>
    <row r="336" spans="38:43">
      <c r="AL336" s="30">
        <v>97</v>
      </c>
      <c r="AM336">
        <v>66</v>
      </c>
      <c r="AN336">
        <v>100</v>
      </c>
      <c r="AO336">
        <v>94</v>
      </c>
      <c r="AP336">
        <v>84</v>
      </c>
      <c r="AQ336">
        <v>98</v>
      </c>
    </row>
    <row r="337" spans="38:43">
      <c r="AL337" s="30">
        <v>89</v>
      </c>
      <c r="AM337">
        <v>62</v>
      </c>
      <c r="AN337">
        <v>100</v>
      </c>
      <c r="AO337">
        <v>96</v>
      </c>
      <c r="AP337">
        <v>90</v>
      </c>
      <c r="AQ337">
        <v>89</v>
      </c>
    </row>
    <row r="338" spans="38:43">
      <c r="AL338" s="30">
        <v>81</v>
      </c>
      <c r="AM338">
        <v>73</v>
      </c>
      <c r="AN338">
        <v>100</v>
      </c>
      <c r="AO338">
        <v>96</v>
      </c>
      <c r="AP338">
        <v>85</v>
      </c>
      <c r="AQ338">
        <v>87</v>
      </c>
    </row>
    <row r="339" spans="38:43">
      <c r="AL339" s="30">
        <v>83</v>
      </c>
      <c r="AM339">
        <v>61</v>
      </c>
      <c r="AN339">
        <v>100</v>
      </c>
      <c r="AO339">
        <v>94</v>
      </c>
      <c r="AP339">
        <v>55</v>
      </c>
      <c r="AQ339">
        <v>97</v>
      </c>
    </row>
    <row r="340" spans="38:43">
      <c r="AL340" s="30">
        <v>81</v>
      </c>
      <c r="AM340">
        <v>59</v>
      </c>
      <c r="AN340">
        <v>95</v>
      </c>
      <c r="AO340">
        <v>96</v>
      </c>
      <c r="AP340">
        <v>91</v>
      </c>
      <c r="AQ340">
        <v>90</v>
      </c>
    </row>
    <row r="341" spans="38:43">
      <c r="AL341" s="30">
        <v>84</v>
      </c>
      <c r="AM341">
        <v>63</v>
      </c>
      <c r="AN341">
        <v>96</v>
      </c>
      <c r="AO341">
        <v>94</v>
      </c>
      <c r="AP341">
        <v>91</v>
      </c>
      <c r="AQ341">
        <v>89</v>
      </c>
    </row>
    <row r="342" spans="38:43">
      <c r="AL342" s="30">
        <v>89</v>
      </c>
      <c r="AM342">
        <v>32</v>
      </c>
      <c r="AN342">
        <v>98</v>
      </c>
      <c r="AO342">
        <v>93</v>
      </c>
      <c r="AP342">
        <v>73</v>
      </c>
      <c r="AQ342">
        <v>73</v>
      </c>
    </row>
    <row r="343" spans="38:43">
      <c r="AL343" s="30">
        <v>76</v>
      </c>
      <c r="AM343">
        <v>51</v>
      </c>
      <c r="AN343">
        <v>99</v>
      </c>
      <c r="AO343">
        <v>90</v>
      </c>
      <c r="AP343">
        <v>65</v>
      </c>
      <c r="AQ343">
        <v>60</v>
      </c>
    </row>
    <row r="344" spans="38:43">
      <c r="AL344" s="30">
        <v>80</v>
      </c>
      <c r="AM344">
        <v>33</v>
      </c>
      <c r="AN344">
        <v>100</v>
      </c>
      <c r="AO344">
        <v>97</v>
      </c>
      <c r="AP344">
        <v>78</v>
      </c>
      <c r="AQ344">
        <v>82</v>
      </c>
    </row>
    <row r="345" spans="38:43">
      <c r="AL345" s="30">
        <v>79</v>
      </c>
      <c r="AM345">
        <v>42</v>
      </c>
      <c r="AN345">
        <v>98</v>
      </c>
      <c r="AO345">
        <v>98</v>
      </c>
      <c r="AP345">
        <v>65</v>
      </c>
      <c r="AQ345">
        <v>64</v>
      </c>
    </row>
    <row r="346" spans="38:43">
      <c r="AL346" s="30">
        <v>85</v>
      </c>
      <c r="AM346">
        <v>34</v>
      </c>
      <c r="AN346">
        <v>84</v>
      </c>
      <c r="AO346">
        <v>95</v>
      </c>
      <c r="AP346">
        <v>77</v>
      </c>
      <c r="AQ346">
        <v>77</v>
      </c>
    </row>
    <row r="347" spans="38:43">
      <c r="AL347" s="30">
        <v>89</v>
      </c>
      <c r="AM347">
        <v>20</v>
      </c>
      <c r="AN347">
        <v>90</v>
      </c>
      <c r="AO347">
        <v>99</v>
      </c>
      <c r="AP347">
        <v>73</v>
      </c>
      <c r="AQ347">
        <v>72</v>
      </c>
    </row>
    <row r="348" spans="38:43">
      <c r="AL348" s="30">
        <v>91</v>
      </c>
      <c r="AM348">
        <v>58</v>
      </c>
      <c r="AN348">
        <v>81</v>
      </c>
      <c r="AO348">
        <v>99</v>
      </c>
      <c r="AP348">
        <v>61</v>
      </c>
      <c r="AQ348">
        <v>59</v>
      </c>
    </row>
    <row r="349" spans="38:43">
      <c r="AL349" s="30">
        <v>91</v>
      </c>
      <c r="AM349">
        <v>50</v>
      </c>
      <c r="AN349">
        <v>86</v>
      </c>
      <c r="AO349">
        <v>99</v>
      </c>
      <c r="AP349">
        <v>71</v>
      </c>
      <c r="AQ349">
        <v>70</v>
      </c>
    </row>
    <row r="350" spans="38:43">
      <c r="AL350" s="30">
        <v>94</v>
      </c>
      <c r="AM350">
        <v>78</v>
      </c>
      <c r="AN350">
        <v>90</v>
      </c>
      <c r="AO350">
        <v>78</v>
      </c>
      <c r="AP350">
        <v>83</v>
      </c>
      <c r="AQ350">
        <v>81</v>
      </c>
    </row>
    <row r="351" spans="38:43">
      <c r="AL351" s="30">
        <v>89</v>
      </c>
      <c r="AM351">
        <v>40</v>
      </c>
      <c r="AN351">
        <v>64</v>
      </c>
      <c r="AO351">
        <v>77</v>
      </c>
      <c r="AP351">
        <v>70</v>
      </c>
      <c r="AQ351">
        <v>81</v>
      </c>
    </row>
    <row r="352" spans="38:43">
      <c r="AL352" s="30">
        <v>97</v>
      </c>
      <c r="AM352">
        <v>41</v>
      </c>
      <c r="AN352">
        <v>92</v>
      </c>
      <c r="AO352">
        <v>69</v>
      </c>
      <c r="AP352">
        <v>95</v>
      </c>
      <c r="AQ352">
        <v>95</v>
      </c>
    </row>
    <row r="353" spans="38:43">
      <c r="AL353" s="3">
        <v>84</v>
      </c>
      <c r="AM353">
        <v>37</v>
      </c>
      <c r="AN353">
        <v>93</v>
      </c>
      <c r="AO353">
        <v>76</v>
      </c>
      <c r="AP353">
        <v>56</v>
      </c>
      <c r="AQ353">
        <v>59</v>
      </c>
    </row>
    <row r="354" spans="38:43">
      <c r="AL354" s="30">
        <v>91</v>
      </c>
      <c r="AM354">
        <v>31</v>
      </c>
      <c r="AN354">
        <v>47</v>
      </c>
      <c r="AO354">
        <v>76</v>
      </c>
      <c r="AP354">
        <v>41</v>
      </c>
      <c r="AQ354">
        <v>76</v>
      </c>
    </row>
    <row r="355" spans="38:43">
      <c r="AL355" s="30">
        <v>89</v>
      </c>
      <c r="AM355">
        <v>50</v>
      </c>
      <c r="AN355">
        <v>86</v>
      </c>
      <c r="AO355">
        <v>76</v>
      </c>
      <c r="AP355">
        <v>64</v>
      </c>
      <c r="AQ355">
        <v>62</v>
      </c>
    </row>
    <row r="356" spans="38:43">
      <c r="AL356" s="30">
        <v>91</v>
      </c>
      <c r="AM356">
        <v>27</v>
      </c>
      <c r="AN356">
        <v>80</v>
      </c>
      <c r="AO356">
        <v>86</v>
      </c>
      <c r="AP356">
        <v>65</v>
      </c>
      <c r="AQ356">
        <v>63</v>
      </c>
    </row>
    <row r="357" spans="38:43">
      <c r="AL357" s="30">
        <v>91</v>
      </c>
      <c r="AM357">
        <v>41</v>
      </c>
      <c r="AN357">
        <v>80</v>
      </c>
      <c r="AO357">
        <v>83</v>
      </c>
      <c r="AP357">
        <v>86</v>
      </c>
      <c r="AQ357">
        <v>85</v>
      </c>
    </row>
    <row r="358" spans="38:43">
      <c r="AL358" s="30">
        <v>96</v>
      </c>
      <c r="AM358">
        <v>15</v>
      </c>
      <c r="AN358">
        <v>67</v>
      </c>
      <c r="AO358">
        <v>82</v>
      </c>
      <c r="AP358">
        <v>83</v>
      </c>
      <c r="AQ358">
        <v>77</v>
      </c>
    </row>
    <row r="359" spans="38:43">
      <c r="AL359" s="30">
        <v>92</v>
      </c>
      <c r="AM359">
        <v>67</v>
      </c>
      <c r="AN359">
        <v>68</v>
      </c>
      <c r="AO359">
        <v>90</v>
      </c>
      <c r="AP359">
        <v>52</v>
      </c>
      <c r="AQ359">
        <v>54</v>
      </c>
    </row>
    <row r="360" spans="38:43">
      <c r="AL360" s="30">
        <v>91</v>
      </c>
      <c r="AM360">
        <v>23</v>
      </c>
      <c r="AN360">
        <v>67</v>
      </c>
      <c r="AO360">
        <v>77</v>
      </c>
      <c r="AP360">
        <v>84</v>
      </c>
      <c r="AQ360">
        <v>84</v>
      </c>
    </row>
    <row r="361" spans="38:43">
      <c r="AL361" s="30">
        <v>99</v>
      </c>
      <c r="AM361">
        <v>34</v>
      </c>
      <c r="AN361">
        <v>69</v>
      </c>
      <c r="AO361">
        <v>80</v>
      </c>
      <c r="AP361">
        <v>86</v>
      </c>
      <c r="AQ361">
        <v>85</v>
      </c>
    </row>
    <row r="362" spans="38:43">
      <c r="AL362" s="30">
        <v>87</v>
      </c>
      <c r="AM362">
        <v>23</v>
      </c>
      <c r="AN362">
        <v>100</v>
      </c>
      <c r="AO362">
        <v>100</v>
      </c>
      <c r="AP362">
        <v>95</v>
      </c>
      <c r="AQ362">
        <v>94</v>
      </c>
    </row>
    <row r="363" spans="38:43">
      <c r="AL363" s="30">
        <v>97</v>
      </c>
      <c r="AM363">
        <v>55</v>
      </c>
      <c r="AN363">
        <v>100</v>
      </c>
      <c r="AO363">
        <v>100</v>
      </c>
      <c r="AP363">
        <v>96</v>
      </c>
      <c r="AQ363">
        <v>96</v>
      </c>
    </row>
    <row r="364" spans="38:43">
      <c r="AL364" s="30">
        <v>95</v>
      </c>
      <c r="AM364">
        <v>29</v>
      </c>
      <c r="AN364">
        <v>98</v>
      </c>
      <c r="AO364">
        <v>77</v>
      </c>
      <c r="AP364">
        <v>97</v>
      </c>
      <c r="AQ364">
        <v>97</v>
      </c>
    </row>
    <row r="365" spans="38:43">
      <c r="AL365" s="30">
        <v>94</v>
      </c>
      <c r="AM365">
        <v>61</v>
      </c>
      <c r="AN365">
        <v>68</v>
      </c>
      <c r="AO365">
        <v>77</v>
      </c>
      <c r="AP365">
        <v>80</v>
      </c>
      <c r="AQ365">
        <v>96</v>
      </c>
    </row>
    <row r="366" spans="38:43">
      <c r="AL366" s="30">
        <v>88</v>
      </c>
      <c r="AM366">
        <v>55</v>
      </c>
      <c r="AN366">
        <v>88</v>
      </c>
      <c r="AO366">
        <v>69</v>
      </c>
      <c r="AP366">
        <v>82</v>
      </c>
      <c r="AQ366">
        <v>80</v>
      </c>
    </row>
    <row r="367" spans="38:43">
      <c r="AL367" s="30">
        <v>99</v>
      </c>
      <c r="AM367">
        <v>70</v>
      </c>
      <c r="AN367">
        <v>89</v>
      </c>
      <c r="AO367">
        <v>70</v>
      </c>
      <c r="AP367">
        <v>88</v>
      </c>
      <c r="AQ367">
        <v>91</v>
      </c>
    </row>
    <row r="368" spans="38:43">
      <c r="AL368" s="30">
        <v>86</v>
      </c>
      <c r="AM368">
        <v>75</v>
      </c>
      <c r="AN368">
        <v>46</v>
      </c>
      <c r="AO368">
        <v>76</v>
      </c>
      <c r="AP368">
        <v>54</v>
      </c>
      <c r="AQ368">
        <v>97</v>
      </c>
    </row>
    <row r="369" spans="38:43">
      <c r="AL369" s="30">
        <v>84</v>
      </c>
      <c r="AM369">
        <v>48</v>
      </c>
      <c r="AN369">
        <v>98</v>
      </c>
      <c r="AO369">
        <v>75</v>
      </c>
      <c r="AP369">
        <v>94</v>
      </c>
      <c r="AQ369">
        <v>94</v>
      </c>
    </row>
    <row r="370" spans="38:43">
      <c r="AL370" s="30">
        <v>83</v>
      </c>
      <c r="AM370">
        <v>82</v>
      </c>
      <c r="AN370">
        <v>98</v>
      </c>
      <c r="AO370">
        <v>82</v>
      </c>
      <c r="AP370">
        <v>93</v>
      </c>
      <c r="AQ370">
        <v>93</v>
      </c>
    </row>
    <row r="371" spans="38:43">
      <c r="AL371" s="30">
        <v>84</v>
      </c>
      <c r="AM371">
        <v>39</v>
      </c>
      <c r="AN371">
        <v>57</v>
      </c>
      <c r="AO371">
        <v>75</v>
      </c>
      <c r="AP371">
        <v>63</v>
      </c>
      <c r="AQ371">
        <v>62</v>
      </c>
    </row>
    <row r="372" spans="38:43">
      <c r="AL372" s="30">
        <v>94</v>
      </c>
      <c r="AM372">
        <v>49</v>
      </c>
      <c r="AN372">
        <v>68</v>
      </c>
      <c r="AO372">
        <v>82</v>
      </c>
      <c r="AP372">
        <v>55</v>
      </c>
      <c r="AQ372">
        <v>50</v>
      </c>
    </row>
    <row r="373" spans="38:43">
      <c r="AL373" s="30">
        <v>97</v>
      </c>
      <c r="AM373">
        <v>21</v>
      </c>
      <c r="AN373">
        <v>51</v>
      </c>
      <c r="AO373">
        <v>87</v>
      </c>
      <c r="AP373">
        <v>81</v>
      </c>
      <c r="AQ373">
        <v>88</v>
      </c>
    </row>
    <row r="374" spans="38:43">
      <c r="AL374" s="30">
        <v>86</v>
      </c>
      <c r="AM374">
        <v>52</v>
      </c>
      <c r="AN374">
        <v>67</v>
      </c>
      <c r="AO374">
        <v>71</v>
      </c>
      <c r="AP374">
        <v>54</v>
      </c>
      <c r="AQ374">
        <v>53</v>
      </c>
    </row>
    <row r="375" spans="38:43">
      <c r="AL375" s="30">
        <v>90</v>
      </c>
      <c r="AM375">
        <v>33</v>
      </c>
      <c r="AN375">
        <v>54</v>
      </c>
      <c r="AO375">
        <v>76</v>
      </c>
      <c r="AP375">
        <v>68</v>
      </c>
      <c r="AQ375">
        <v>67</v>
      </c>
    </row>
    <row r="376" spans="38:43">
      <c r="AL376" s="30">
        <v>88</v>
      </c>
      <c r="AM376">
        <v>55</v>
      </c>
      <c r="AN376">
        <v>100</v>
      </c>
      <c r="AO376">
        <v>100</v>
      </c>
      <c r="AP376">
        <v>98</v>
      </c>
      <c r="AQ376">
        <v>97</v>
      </c>
    </row>
    <row r="377" spans="38:43">
      <c r="AL377" s="30">
        <v>90</v>
      </c>
      <c r="AM377">
        <v>66</v>
      </c>
      <c r="AN377">
        <v>96</v>
      </c>
      <c r="AO377">
        <v>78</v>
      </c>
      <c r="AP377">
        <v>90</v>
      </c>
      <c r="AQ377">
        <v>90</v>
      </c>
    </row>
    <row r="378" spans="38:43">
      <c r="AL378" s="30">
        <v>91</v>
      </c>
      <c r="AM378">
        <v>41</v>
      </c>
      <c r="AN378">
        <v>71</v>
      </c>
      <c r="AO378">
        <v>79</v>
      </c>
      <c r="AP378">
        <v>77</v>
      </c>
      <c r="AQ378">
        <v>92</v>
      </c>
    </row>
    <row r="379" spans="38:43">
      <c r="AL379" s="30">
        <v>89</v>
      </c>
      <c r="AM379">
        <v>46</v>
      </c>
      <c r="AN379">
        <v>68</v>
      </c>
      <c r="AO379">
        <v>57</v>
      </c>
      <c r="AP379">
        <v>71</v>
      </c>
      <c r="AQ379">
        <v>68</v>
      </c>
    </row>
    <row r="380" spans="38:43">
      <c r="AL380" s="3">
        <v>90</v>
      </c>
      <c r="AM380">
        <v>50</v>
      </c>
      <c r="AN380">
        <v>90</v>
      </c>
      <c r="AO380">
        <v>71</v>
      </c>
      <c r="AP380">
        <v>94</v>
      </c>
      <c r="AQ380">
        <v>95</v>
      </c>
    </row>
    <row r="381" spans="38:43">
      <c r="AL381" s="30">
        <v>85</v>
      </c>
      <c r="AM381">
        <v>41</v>
      </c>
      <c r="AN381">
        <v>49</v>
      </c>
      <c r="AO381">
        <v>68</v>
      </c>
      <c r="AP381">
        <v>55</v>
      </c>
      <c r="AQ381">
        <v>93</v>
      </c>
    </row>
    <row r="382" spans="38:43">
      <c r="AL382" s="30">
        <v>90</v>
      </c>
      <c r="AM382">
        <v>43</v>
      </c>
      <c r="AN382">
        <v>99</v>
      </c>
      <c r="AO382">
        <v>71</v>
      </c>
      <c r="AP382">
        <v>98</v>
      </c>
      <c r="AQ382">
        <v>97</v>
      </c>
    </row>
    <row r="383" spans="38:43">
      <c r="AL383" s="30">
        <v>86</v>
      </c>
      <c r="AM383">
        <v>39</v>
      </c>
      <c r="AN383">
        <v>96</v>
      </c>
      <c r="AO383">
        <v>77</v>
      </c>
      <c r="AP383">
        <v>96</v>
      </c>
      <c r="AQ383">
        <v>96</v>
      </c>
    </row>
    <row r="384" spans="38:43">
      <c r="AL384" s="30">
        <v>95</v>
      </c>
      <c r="AM384">
        <v>49</v>
      </c>
      <c r="AN384">
        <v>46</v>
      </c>
      <c r="AO384">
        <v>77</v>
      </c>
      <c r="AP384">
        <v>48</v>
      </c>
      <c r="AQ384">
        <v>46</v>
      </c>
    </row>
    <row r="385" spans="38:43">
      <c r="AL385" s="30">
        <v>95</v>
      </c>
      <c r="AM385">
        <v>20</v>
      </c>
      <c r="AN385">
        <v>57</v>
      </c>
      <c r="AO385">
        <v>83</v>
      </c>
      <c r="AP385">
        <v>40</v>
      </c>
      <c r="AQ385">
        <v>33</v>
      </c>
    </row>
    <row r="386" spans="38:43">
      <c r="AL386" s="30">
        <v>95</v>
      </c>
      <c r="AM386">
        <v>71</v>
      </c>
      <c r="AN386">
        <v>55</v>
      </c>
      <c r="AO386">
        <v>84</v>
      </c>
      <c r="AP386">
        <v>87</v>
      </c>
      <c r="AQ386">
        <v>95</v>
      </c>
    </row>
    <row r="387" spans="38:43">
      <c r="AL387" s="30">
        <v>98</v>
      </c>
      <c r="AM387">
        <v>26</v>
      </c>
      <c r="AN387">
        <v>61</v>
      </c>
      <c r="AO387">
        <v>68</v>
      </c>
      <c r="AP387">
        <v>42</v>
      </c>
      <c r="AQ387">
        <v>41</v>
      </c>
    </row>
    <row r="388" spans="38:43">
      <c r="AL388" s="30">
        <v>94</v>
      </c>
      <c r="AM388">
        <v>27</v>
      </c>
      <c r="AN388">
        <v>51</v>
      </c>
      <c r="AO388">
        <v>76</v>
      </c>
      <c r="AP388">
        <v>52</v>
      </c>
      <c r="AQ388">
        <v>50</v>
      </c>
    </row>
    <row r="389" spans="38:43">
      <c r="AL389" s="30">
        <v>92</v>
      </c>
      <c r="AM389">
        <v>50</v>
      </c>
      <c r="AN389">
        <v>100</v>
      </c>
      <c r="AO389">
        <v>76</v>
      </c>
      <c r="AP389">
        <v>93</v>
      </c>
      <c r="AQ389">
        <v>93</v>
      </c>
    </row>
    <row r="390" spans="38:43">
      <c r="AL390" s="30">
        <v>98</v>
      </c>
      <c r="AM390">
        <v>79</v>
      </c>
      <c r="AN390">
        <v>72</v>
      </c>
      <c r="AO390">
        <v>80</v>
      </c>
      <c r="AP390">
        <v>81</v>
      </c>
      <c r="AQ390">
        <v>95</v>
      </c>
    </row>
    <row r="391" spans="38:43">
      <c r="AL391" s="30">
        <v>87</v>
      </c>
      <c r="AM391">
        <v>51</v>
      </c>
      <c r="AN391">
        <v>88</v>
      </c>
      <c r="AO391">
        <v>65</v>
      </c>
      <c r="AP391">
        <v>79</v>
      </c>
      <c r="AQ391">
        <v>76</v>
      </c>
    </row>
    <row r="392" spans="38:43">
      <c r="AL392" s="30">
        <v>91</v>
      </c>
      <c r="AM392">
        <v>64</v>
      </c>
      <c r="AN392">
        <v>98</v>
      </c>
      <c r="AO392">
        <v>71</v>
      </c>
      <c r="AP392">
        <v>95</v>
      </c>
      <c r="AQ392">
        <v>96</v>
      </c>
    </row>
    <row r="393" spans="38:43">
      <c r="AL393" s="30">
        <v>85</v>
      </c>
      <c r="AM393">
        <v>69</v>
      </c>
      <c r="AN393">
        <v>48</v>
      </c>
      <c r="AO393">
        <v>70</v>
      </c>
      <c r="AP393">
        <v>57</v>
      </c>
      <c r="AQ393">
        <v>96</v>
      </c>
    </row>
    <row r="394" spans="38:43">
      <c r="AL394" s="30">
        <v>93</v>
      </c>
      <c r="AM394">
        <v>84</v>
      </c>
      <c r="AN394">
        <v>100</v>
      </c>
      <c r="AO394">
        <v>75</v>
      </c>
      <c r="AP394">
        <v>98</v>
      </c>
      <c r="AQ394">
        <v>97</v>
      </c>
    </row>
    <row r="395" spans="38:43">
      <c r="AL395" s="30">
        <v>88</v>
      </c>
      <c r="AM395">
        <v>59</v>
      </c>
      <c r="AN395">
        <v>98</v>
      </c>
      <c r="AO395">
        <v>79</v>
      </c>
      <c r="AP395">
        <v>97</v>
      </c>
      <c r="AQ395">
        <v>97</v>
      </c>
    </row>
    <row r="396" spans="38:43">
      <c r="AL396" s="30">
        <v>85</v>
      </c>
      <c r="AM396">
        <v>31</v>
      </c>
      <c r="AN396">
        <v>56</v>
      </c>
      <c r="AO396">
        <v>77</v>
      </c>
      <c r="AP396">
        <v>57</v>
      </c>
      <c r="AQ396">
        <v>56</v>
      </c>
    </row>
    <row r="397" spans="38:43">
      <c r="AL397" s="30">
        <v>87</v>
      </c>
      <c r="AM397">
        <v>48</v>
      </c>
      <c r="AN397">
        <v>66</v>
      </c>
      <c r="AO397">
        <v>89</v>
      </c>
      <c r="AP397">
        <v>49</v>
      </c>
      <c r="AQ397">
        <v>41</v>
      </c>
    </row>
    <row r="398" spans="38:43">
      <c r="AL398" s="30">
        <v>85</v>
      </c>
      <c r="AM398">
        <v>44</v>
      </c>
      <c r="AN398">
        <v>57</v>
      </c>
      <c r="AO398">
        <v>90</v>
      </c>
      <c r="AP398">
        <v>86</v>
      </c>
      <c r="AQ398">
        <v>94</v>
      </c>
    </row>
    <row r="399" spans="38:43">
      <c r="AL399" s="30">
        <v>88</v>
      </c>
      <c r="AM399">
        <v>49</v>
      </c>
      <c r="AN399">
        <v>65</v>
      </c>
      <c r="AO399">
        <v>71</v>
      </c>
      <c r="AP399">
        <v>50</v>
      </c>
      <c r="AQ399">
        <v>50</v>
      </c>
    </row>
    <row r="400" spans="38:43">
      <c r="AL400" s="30">
        <v>97</v>
      </c>
      <c r="AM400">
        <v>27</v>
      </c>
      <c r="AN400">
        <v>56</v>
      </c>
      <c r="AO400">
        <v>81</v>
      </c>
      <c r="AP400">
        <v>60</v>
      </c>
      <c r="AQ400">
        <v>59</v>
      </c>
    </row>
    <row r="401" spans="38:43">
      <c r="AL401" s="30">
        <v>93</v>
      </c>
      <c r="AM401">
        <v>34</v>
      </c>
      <c r="AN401">
        <v>63</v>
      </c>
      <c r="AO401">
        <v>95</v>
      </c>
      <c r="AP401">
        <v>92</v>
      </c>
      <c r="AQ401">
        <v>98</v>
      </c>
    </row>
    <row r="402" spans="38:43">
      <c r="AL402" s="30">
        <v>90</v>
      </c>
      <c r="AM402">
        <v>52</v>
      </c>
      <c r="AN402">
        <v>88</v>
      </c>
      <c r="AO402">
        <v>81</v>
      </c>
      <c r="AP402">
        <v>98</v>
      </c>
      <c r="AQ402">
        <v>98</v>
      </c>
    </row>
    <row r="403" spans="38:43">
      <c r="AL403" s="30">
        <v>91</v>
      </c>
      <c r="AM403">
        <v>35</v>
      </c>
      <c r="AN403">
        <v>96</v>
      </c>
      <c r="AO403">
        <v>94</v>
      </c>
      <c r="AP403">
        <v>99</v>
      </c>
      <c r="AQ403">
        <v>99</v>
      </c>
    </row>
    <row r="404" spans="38:43">
      <c r="AL404" s="30">
        <v>93</v>
      </c>
      <c r="AM404">
        <v>38</v>
      </c>
      <c r="AN404">
        <v>47</v>
      </c>
      <c r="AO404">
        <v>95</v>
      </c>
      <c r="AP404">
        <v>75</v>
      </c>
      <c r="AQ404">
        <v>97</v>
      </c>
    </row>
    <row r="405" spans="38:43">
      <c r="AL405" s="30">
        <v>94</v>
      </c>
      <c r="AM405">
        <v>47</v>
      </c>
      <c r="AN405">
        <v>98</v>
      </c>
      <c r="AO405">
        <v>91</v>
      </c>
      <c r="AP405">
        <v>96</v>
      </c>
      <c r="AQ405">
        <v>95</v>
      </c>
    </row>
    <row r="406" spans="38:43">
      <c r="AL406" s="30">
        <v>94</v>
      </c>
      <c r="AM406">
        <v>31</v>
      </c>
      <c r="AN406">
        <v>86</v>
      </c>
      <c r="AO406">
        <v>88</v>
      </c>
      <c r="AP406">
        <v>95</v>
      </c>
      <c r="AQ406">
        <v>95</v>
      </c>
    </row>
    <row r="407" spans="38:43">
      <c r="AL407" s="30">
        <v>97</v>
      </c>
      <c r="AM407">
        <v>46</v>
      </c>
      <c r="AN407">
        <v>92</v>
      </c>
      <c r="AO407">
        <v>78</v>
      </c>
      <c r="AP407">
        <v>90</v>
      </c>
      <c r="AQ407">
        <v>92</v>
      </c>
    </row>
    <row r="408" spans="38:43">
      <c r="AL408" s="3">
        <v>97</v>
      </c>
      <c r="AM408">
        <v>32</v>
      </c>
      <c r="AN408">
        <v>60</v>
      </c>
      <c r="AO408">
        <v>89</v>
      </c>
      <c r="AP408">
        <v>81</v>
      </c>
      <c r="AQ408">
        <v>85</v>
      </c>
    </row>
    <row r="409" spans="38:43">
      <c r="AL409" s="30">
        <v>85</v>
      </c>
      <c r="AM409">
        <v>50</v>
      </c>
      <c r="AN409">
        <v>59</v>
      </c>
      <c r="AO409">
        <v>78</v>
      </c>
      <c r="AP409">
        <v>89</v>
      </c>
      <c r="AQ409">
        <v>98</v>
      </c>
    </row>
    <row r="410" spans="38:43">
      <c r="AL410" s="30">
        <v>86</v>
      </c>
      <c r="AM410">
        <v>35</v>
      </c>
      <c r="AN410">
        <v>67</v>
      </c>
      <c r="AO410">
        <v>85</v>
      </c>
      <c r="AP410">
        <v>82</v>
      </c>
      <c r="AQ410">
        <v>76</v>
      </c>
    </row>
    <row r="411" spans="38:43">
      <c r="AL411" s="30">
        <v>87</v>
      </c>
      <c r="AM411">
        <v>32</v>
      </c>
      <c r="AN411">
        <v>68</v>
      </c>
      <c r="AO411">
        <v>82</v>
      </c>
      <c r="AP411">
        <v>71</v>
      </c>
      <c r="AQ411">
        <v>69</v>
      </c>
    </row>
    <row r="412" spans="38:43">
      <c r="AL412" s="30">
        <v>97</v>
      </c>
      <c r="AM412">
        <v>86</v>
      </c>
      <c r="AN412">
        <v>100</v>
      </c>
      <c r="AO412">
        <v>70</v>
      </c>
      <c r="AP412">
        <v>97</v>
      </c>
      <c r="AQ412">
        <v>98</v>
      </c>
    </row>
    <row r="413" spans="38:43">
      <c r="AL413" s="30">
        <v>86</v>
      </c>
      <c r="AM413">
        <v>74</v>
      </c>
      <c r="AN413">
        <v>97</v>
      </c>
      <c r="AO413">
        <v>93</v>
      </c>
      <c r="AP413">
        <v>97</v>
      </c>
      <c r="AQ413">
        <v>98</v>
      </c>
    </row>
    <row r="414" spans="38:43">
      <c r="AL414" s="30">
        <v>89</v>
      </c>
      <c r="AM414">
        <v>84</v>
      </c>
      <c r="AN414">
        <v>100</v>
      </c>
      <c r="AO414">
        <v>85</v>
      </c>
      <c r="AP414">
        <v>73</v>
      </c>
      <c r="AQ414">
        <v>98</v>
      </c>
    </row>
    <row r="415" spans="38:43">
      <c r="AL415" s="30">
        <v>87</v>
      </c>
      <c r="AM415">
        <v>60</v>
      </c>
      <c r="AN415">
        <v>100</v>
      </c>
      <c r="AO415">
        <v>89</v>
      </c>
      <c r="AP415">
        <v>96</v>
      </c>
      <c r="AQ415">
        <v>96</v>
      </c>
    </row>
    <row r="416" spans="38:43">
      <c r="AL416" s="30">
        <v>83</v>
      </c>
      <c r="AM416">
        <v>69</v>
      </c>
      <c r="AN416">
        <v>96</v>
      </c>
      <c r="AO416">
        <v>86</v>
      </c>
      <c r="AP416">
        <v>96</v>
      </c>
      <c r="AQ416">
        <v>96</v>
      </c>
    </row>
    <row r="417" spans="38:43">
      <c r="AL417" s="30">
        <v>96</v>
      </c>
      <c r="AM417">
        <v>48</v>
      </c>
      <c r="AN417">
        <v>76</v>
      </c>
      <c r="AO417">
        <v>82</v>
      </c>
      <c r="AP417">
        <v>87</v>
      </c>
      <c r="AQ417">
        <v>88</v>
      </c>
    </row>
    <row r="418" spans="38:43">
      <c r="AL418" s="30">
        <v>84</v>
      </c>
      <c r="AM418">
        <v>36</v>
      </c>
      <c r="AN418">
        <v>90</v>
      </c>
      <c r="AO418">
        <v>96</v>
      </c>
      <c r="AP418">
        <v>76</v>
      </c>
      <c r="AQ418">
        <v>80</v>
      </c>
    </row>
    <row r="419" spans="38:43">
      <c r="AL419" s="30">
        <v>71</v>
      </c>
      <c r="AM419">
        <v>31</v>
      </c>
      <c r="AN419">
        <v>100</v>
      </c>
      <c r="AO419">
        <v>90</v>
      </c>
      <c r="AP419">
        <v>88</v>
      </c>
      <c r="AQ419">
        <v>99</v>
      </c>
    </row>
    <row r="420" spans="38:43">
      <c r="AL420" s="30">
        <v>80</v>
      </c>
      <c r="AM420">
        <v>47</v>
      </c>
      <c r="AN420">
        <v>94</v>
      </c>
      <c r="AO420">
        <v>85</v>
      </c>
      <c r="AP420">
        <v>77</v>
      </c>
      <c r="AQ420">
        <v>70</v>
      </c>
    </row>
    <row r="421" spans="38:43">
      <c r="AL421" s="30">
        <v>67</v>
      </c>
      <c r="AM421">
        <v>47</v>
      </c>
      <c r="AN421">
        <v>69</v>
      </c>
      <c r="AO421">
        <v>93</v>
      </c>
      <c r="AP421">
        <v>67</v>
      </c>
      <c r="AQ421">
        <v>65</v>
      </c>
    </row>
    <row r="422" spans="38:43">
      <c r="AL422" s="30">
        <v>81</v>
      </c>
      <c r="AM422">
        <v>47</v>
      </c>
      <c r="AN422">
        <v>90</v>
      </c>
      <c r="AO422">
        <v>100</v>
      </c>
      <c r="AP422">
        <v>65</v>
      </c>
      <c r="AQ422">
        <v>67</v>
      </c>
    </row>
    <row r="423" spans="38:43">
      <c r="AL423" s="30">
        <v>87</v>
      </c>
      <c r="AM423">
        <v>66</v>
      </c>
      <c r="AN423">
        <v>73</v>
      </c>
      <c r="AO423">
        <v>96</v>
      </c>
      <c r="AP423">
        <v>45</v>
      </c>
      <c r="AQ423">
        <v>84</v>
      </c>
    </row>
    <row r="424" spans="38:43">
      <c r="AL424" s="30">
        <v>71</v>
      </c>
      <c r="AM424">
        <v>64</v>
      </c>
      <c r="AN424">
        <v>92</v>
      </c>
      <c r="AO424">
        <v>97</v>
      </c>
      <c r="AP424">
        <v>73</v>
      </c>
      <c r="AQ424">
        <v>71</v>
      </c>
    </row>
    <row r="425" spans="38:43">
      <c r="AL425" s="30">
        <v>68</v>
      </c>
      <c r="AM425">
        <v>52</v>
      </c>
      <c r="AN425">
        <v>92</v>
      </c>
      <c r="AO425">
        <v>98</v>
      </c>
      <c r="AP425">
        <v>73</v>
      </c>
      <c r="AQ425">
        <v>71</v>
      </c>
    </row>
    <row r="426" spans="38:43">
      <c r="AL426" s="30">
        <v>71</v>
      </c>
      <c r="AM426">
        <v>48</v>
      </c>
      <c r="AN426">
        <v>89</v>
      </c>
      <c r="AO426">
        <v>86</v>
      </c>
      <c r="AP426">
        <v>86</v>
      </c>
      <c r="AQ426">
        <v>86</v>
      </c>
    </row>
    <row r="427" spans="38:43">
      <c r="AL427" s="30">
        <v>94</v>
      </c>
      <c r="AM427">
        <v>58</v>
      </c>
      <c r="AN427">
        <v>89</v>
      </c>
      <c r="AO427">
        <v>93</v>
      </c>
      <c r="AP427">
        <v>81</v>
      </c>
      <c r="AQ427">
        <v>74</v>
      </c>
    </row>
    <row r="428" spans="38:43">
      <c r="AL428" s="30">
        <v>85</v>
      </c>
      <c r="AM428">
        <v>44</v>
      </c>
      <c r="AN428">
        <v>77</v>
      </c>
      <c r="AO428">
        <v>97</v>
      </c>
      <c r="AP428">
        <v>60</v>
      </c>
      <c r="AQ428">
        <v>62</v>
      </c>
    </row>
    <row r="429" spans="38:43">
      <c r="AL429" s="30">
        <v>99</v>
      </c>
      <c r="AM429">
        <v>58</v>
      </c>
      <c r="AN429">
        <v>91</v>
      </c>
      <c r="AO429">
        <v>98</v>
      </c>
      <c r="AP429">
        <v>82</v>
      </c>
      <c r="AQ429">
        <v>83</v>
      </c>
    </row>
    <row r="430" spans="38:43">
      <c r="AL430" s="30">
        <v>97</v>
      </c>
      <c r="AM430">
        <v>39</v>
      </c>
      <c r="AN430">
        <v>83</v>
      </c>
      <c r="AO430">
        <v>91</v>
      </c>
      <c r="AP430">
        <v>87</v>
      </c>
      <c r="AQ430">
        <v>86</v>
      </c>
    </row>
    <row r="431" spans="38:43">
      <c r="AL431" s="30">
        <v>94</v>
      </c>
      <c r="AM431">
        <v>95</v>
      </c>
      <c r="AN431">
        <v>75</v>
      </c>
      <c r="AO431">
        <v>98</v>
      </c>
      <c r="AP431">
        <v>61</v>
      </c>
      <c r="AQ431">
        <v>94</v>
      </c>
    </row>
    <row r="432" spans="38:43">
      <c r="AL432" s="30">
        <v>93</v>
      </c>
      <c r="AM432">
        <v>78</v>
      </c>
      <c r="AN432">
        <v>100</v>
      </c>
      <c r="AO432">
        <v>99</v>
      </c>
      <c r="AP432">
        <v>98</v>
      </c>
      <c r="AQ432">
        <v>98</v>
      </c>
    </row>
    <row r="433" spans="38:43">
      <c r="AL433" s="30">
        <v>96</v>
      </c>
      <c r="AM433">
        <v>84</v>
      </c>
      <c r="AN433">
        <v>100</v>
      </c>
      <c r="AO433">
        <v>97</v>
      </c>
      <c r="AP433">
        <v>98</v>
      </c>
      <c r="AQ433">
        <v>99</v>
      </c>
    </row>
    <row r="434" spans="38:43">
      <c r="AL434" s="30">
        <v>97</v>
      </c>
      <c r="AM434">
        <v>30</v>
      </c>
      <c r="AN434">
        <v>100</v>
      </c>
      <c r="AO434">
        <v>83</v>
      </c>
      <c r="AP434">
        <v>48</v>
      </c>
      <c r="AQ434">
        <v>47</v>
      </c>
    </row>
    <row r="435" spans="38:43">
      <c r="AL435" s="30">
        <v>90</v>
      </c>
      <c r="AM435">
        <v>49</v>
      </c>
      <c r="AN435">
        <v>85</v>
      </c>
      <c r="AO435">
        <v>95</v>
      </c>
      <c r="AP435">
        <v>39</v>
      </c>
      <c r="AQ435">
        <v>31</v>
      </c>
    </row>
    <row r="436" spans="38:43">
      <c r="AL436" s="30">
        <v>93</v>
      </c>
      <c r="AM436">
        <v>34</v>
      </c>
      <c r="AN436">
        <v>87</v>
      </c>
      <c r="AO436">
        <v>94</v>
      </c>
      <c r="AP436">
        <v>91</v>
      </c>
      <c r="AQ436">
        <v>97</v>
      </c>
    </row>
    <row r="437" spans="38:43">
      <c r="AL437" s="3">
        <v>81</v>
      </c>
      <c r="AM437">
        <v>50</v>
      </c>
      <c r="AN437">
        <v>87</v>
      </c>
      <c r="AO437">
        <v>95</v>
      </c>
      <c r="AP437">
        <v>40</v>
      </c>
      <c r="AQ437">
        <v>40</v>
      </c>
    </row>
    <row r="438" spans="38:43">
      <c r="AL438" s="30">
        <v>83</v>
      </c>
      <c r="AM438">
        <v>31</v>
      </c>
      <c r="AN438">
        <v>81</v>
      </c>
      <c r="AO438">
        <v>89</v>
      </c>
      <c r="AP438">
        <v>50</v>
      </c>
      <c r="AQ438">
        <v>49</v>
      </c>
    </row>
    <row r="439" spans="38:43">
      <c r="AL439" s="30">
        <v>85</v>
      </c>
      <c r="AM439">
        <v>89</v>
      </c>
      <c r="AN439">
        <v>95</v>
      </c>
      <c r="AO439">
        <v>100</v>
      </c>
      <c r="AP439">
        <v>92</v>
      </c>
      <c r="AQ439">
        <v>93</v>
      </c>
    </row>
    <row r="440" spans="38:43">
      <c r="AL440" s="30">
        <v>84</v>
      </c>
      <c r="AM440">
        <v>77</v>
      </c>
      <c r="AN440">
        <v>91</v>
      </c>
      <c r="AO440">
        <v>100</v>
      </c>
      <c r="AP440">
        <v>92</v>
      </c>
      <c r="AQ440">
        <v>93</v>
      </c>
    </row>
    <row r="441" spans="38:43">
      <c r="AL441" s="30">
        <v>86</v>
      </c>
      <c r="AM441">
        <v>42</v>
      </c>
      <c r="AN441">
        <v>86</v>
      </c>
      <c r="AO441">
        <v>87</v>
      </c>
      <c r="AP441">
        <v>89</v>
      </c>
      <c r="AQ441">
        <v>89</v>
      </c>
    </row>
    <row r="442" spans="38:43">
      <c r="AL442" s="30">
        <v>92</v>
      </c>
      <c r="AM442">
        <v>51</v>
      </c>
      <c r="AN442">
        <v>97</v>
      </c>
      <c r="AO442">
        <v>91</v>
      </c>
      <c r="AP442">
        <v>83</v>
      </c>
      <c r="AQ442">
        <v>83</v>
      </c>
    </row>
    <row r="443" spans="38:43">
      <c r="AL443" s="30">
        <v>87</v>
      </c>
      <c r="AM443">
        <v>42</v>
      </c>
      <c r="AN443">
        <v>100</v>
      </c>
      <c r="AO443">
        <v>92</v>
      </c>
      <c r="AP443">
        <v>94</v>
      </c>
      <c r="AQ443">
        <v>94</v>
      </c>
    </row>
    <row r="444" spans="38:43">
      <c r="AL444" s="30">
        <v>95</v>
      </c>
      <c r="AM444">
        <v>49</v>
      </c>
      <c r="AN444">
        <v>100</v>
      </c>
      <c r="AO444">
        <v>93</v>
      </c>
      <c r="AP444">
        <v>85</v>
      </c>
      <c r="AQ444">
        <v>80</v>
      </c>
    </row>
    <row r="445" spans="38:43">
      <c r="AL445" s="30">
        <v>87</v>
      </c>
      <c r="AM445">
        <v>35</v>
      </c>
      <c r="AN445">
        <v>82</v>
      </c>
      <c r="AO445">
        <v>86</v>
      </c>
      <c r="AP445">
        <v>65</v>
      </c>
      <c r="AQ445">
        <v>63</v>
      </c>
    </row>
    <row r="446" spans="38:43">
      <c r="AL446" s="30">
        <v>95</v>
      </c>
      <c r="AM446">
        <v>60</v>
      </c>
      <c r="AN446">
        <v>79</v>
      </c>
      <c r="AO446">
        <v>100</v>
      </c>
      <c r="AP446">
        <v>85</v>
      </c>
      <c r="AQ446">
        <v>97</v>
      </c>
    </row>
    <row r="447" spans="38:43">
      <c r="AL447" s="30">
        <v>94</v>
      </c>
      <c r="AM447">
        <v>37</v>
      </c>
      <c r="AN447">
        <v>78</v>
      </c>
      <c r="AO447">
        <v>88</v>
      </c>
      <c r="AP447">
        <v>83</v>
      </c>
      <c r="AQ447">
        <v>85</v>
      </c>
    </row>
    <row r="448" spans="38:43">
      <c r="AL448" s="30">
        <v>80</v>
      </c>
      <c r="AM448">
        <v>44</v>
      </c>
      <c r="AN448">
        <v>42</v>
      </c>
      <c r="AO448">
        <v>92</v>
      </c>
      <c r="AP448">
        <v>76</v>
      </c>
      <c r="AQ448">
        <v>76</v>
      </c>
    </row>
    <row r="449" spans="38:43">
      <c r="AL449" s="30">
        <v>85</v>
      </c>
      <c r="AM449">
        <v>46</v>
      </c>
      <c r="AN449">
        <v>48</v>
      </c>
      <c r="AO449">
        <v>94</v>
      </c>
      <c r="AP449">
        <v>95</v>
      </c>
      <c r="AQ449">
        <v>96</v>
      </c>
    </row>
    <row r="450" spans="38:43">
      <c r="AL450" s="30">
        <v>82</v>
      </c>
      <c r="AM450">
        <v>50</v>
      </c>
      <c r="AN450">
        <v>48</v>
      </c>
      <c r="AO450">
        <v>99</v>
      </c>
      <c r="AP450">
        <v>81</v>
      </c>
      <c r="AQ450">
        <v>67</v>
      </c>
    </row>
    <row r="451" spans="38:43">
      <c r="AL451" s="30">
        <v>90</v>
      </c>
      <c r="AM451">
        <v>26</v>
      </c>
      <c r="AN451">
        <v>57</v>
      </c>
      <c r="AO451">
        <v>90</v>
      </c>
      <c r="AP451">
        <v>55</v>
      </c>
      <c r="AQ451">
        <v>60</v>
      </c>
    </row>
    <row r="452" spans="38:43">
      <c r="AL452" s="30">
        <v>88</v>
      </c>
      <c r="AM452">
        <v>33</v>
      </c>
      <c r="AN452">
        <v>98</v>
      </c>
      <c r="AO452">
        <v>96</v>
      </c>
      <c r="AP452">
        <v>50</v>
      </c>
      <c r="AQ452">
        <v>52</v>
      </c>
    </row>
    <row r="453" spans="38:43">
      <c r="AL453" s="30">
        <v>76</v>
      </c>
      <c r="AM453">
        <v>49</v>
      </c>
      <c r="AN453">
        <v>80</v>
      </c>
      <c r="AO453">
        <v>100</v>
      </c>
      <c r="AP453">
        <v>41</v>
      </c>
      <c r="AQ453">
        <v>37</v>
      </c>
    </row>
    <row r="454" spans="38:43">
      <c r="AL454" s="30">
        <v>77</v>
      </c>
      <c r="AM454">
        <v>34</v>
      </c>
      <c r="AN454">
        <v>80</v>
      </c>
      <c r="AO454">
        <v>98</v>
      </c>
      <c r="AP454">
        <v>90</v>
      </c>
      <c r="AQ454">
        <v>96</v>
      </c>
    </row>
    <row r="455" spans="38:43">
      <c r="AL455" s="30">
        <v>78</v>
      </c>
      <c r="AM455">
        <v>58</v>
      </c>
      <c r="AN455">
        <v>88</v>
      </c>
      <c r="AO455">
        <v>94</v>
      </c>
      <c r="AP455">
        <v>42</v>
      </c>
      <c r="AQ455">
        <v>46</v>
      </c>
    </row>
    <row r="456" spans="38:43">
      <c r="AL456" s="30">
        <v>87</v>
      </c>
      <c r="AM456">
        <v>36</v>
      </c>
      <c r="AN456">
        <v>100</v>
      </c>
      <c r="AO456">
        <v>97</v>
      </c>
      <c r="AP456">
        <v>52</v>
      </c>
      <c r="AQ456">
        <v>55</v>
      </c>
    </row>
    <row r="457" spans="38:43">
      <c r="AL457" s="30">
        <v>94</v>
      </c>
      <c r="AM457">
        <v>40</v>
      </c>
      <c r="AN457">
        <v>85</v>
      </c>
      <c r="AO457">
        <v>94</v>
      </c>
      <c r="AP457">
        <v>94</v>
      </c>
      <c r="AQ457">
        <v>87</v>
      </c>
    </row>
    <row r="458" spans="38:43">
      <c r="AL458" s="30">
        <v>83</v>
      </c>
      <c r="AM458">
        <v>56</v>
      </c>
      <c r="AN458">
        <v>36</v>
      </c>
      <c r="AO458">
        <v>98</v>
      </c>
      <c r="AP458">
        <v>38</v>
      </c>
      <c r="AQ458">
        <v>39</v>
      </c>
    </row>
    <row r="459" spans="38:43">
      <c r="AL459" s="30">
        <v>93</v>
      </c>
      <c r="AM459">
        <v>55</v>
      </c>
      <c r="AN459">
        <v>78</v>
      </c>
      <c r="AO459">
        <v>90</v>
      </c>
      <c r="AP459">
        <v>91</v>
      </c>
      <c r="AQ459">
        <v>91</v>
      </c>
    </row>
    <row r="460" spans="38:43">
      <c r="AL460" s="30">
        <v>85</v>
      </c>
      <c r="AM460">
        <v>72</v>
      </c>
      <c r="AN460">
        <v>95</v>
      </c>
      <c r="AO460">
        <v>98</v>
      </c>
      <c r="AP460">
        <v>97</v>
      </c>
      <c r="AQ460">
        <v>97</v>
      </c>
    </row>
    <row r="461" spans="38:43">
      <c r="AL461" s="30">
        <v>90</v>
      </c>
      <c r="AM461">
        <v>32</v>
      </c>
      <c r="AN461">
        <v>87</v>
      </c>
      <c r="AO461">
        <v>100</v>
      </c>
      <c r="AP461">
        <v>30</v>
      </c>
      <c r="AQ461">
        <v>29</v>
      </c>
    </row>
    <row r="462" spans="38:43">
      <c r="AL462" s="30">
        <v>93</v>
      </c>
      <c r="AM462">
        <v>72</v>
      </c>
      <c r="AN462">
        <v>100</v>
      </c>
      <c r="AO462">
        <v>95</v>
      </c>
      <c r="AP462">
        <v>96</v>
      </c>
      <c r="AQ462">
        <v>96</v>
      </c>
    </row>
    <row r="463" spans="38:43">
      <c r="AL463" s="30">
        <v>93</v>
      </c>
      <c r="AM463">
        <v>40</v>
      </c>
      <c r="AN463">
        <v>82</v>
      </c>
      <c r="AO463">
        <v>99</v>
      </c>
      <c r="AP463">
        <v>92</v>
      </c>
      <c r="AQ463">
        <v>91</v>
      </c>
    </row>
    <row r="464" spans="38:43">
      <c r="AL464" s="30">
        <v>92</v>
      </c>
      <c r="AM464">
        <v>26</v>
      </c>
      <c r="AN464">
        <v>87</v>
      </c>
      <c r="AO464">
        <v>97</v>
      </c>
      <c r="AP464">
        <v>32</v>
      </c>
      <c r="AQ464">
        <v>36</v>
      </c>
    </row>
    <row r="465" spans="38:43">
      <c r="AL465" s="30">
        <v>98</v>
      </c>
      <c r="AM465">
        <v>33</v>
      </c>
      <c r="AN465">
        <v>61</v>
      </c>
      <c r="AO465">
        <v>100</v>
      </c>
      <c r="AP465">
        <v>39</v>
      </c>
      <c r="AQ465">
        <v>42</v>
      </c>
    </row>
    <row r="466" spans="38:43">
      <c r="AL466" s="30">
        <v>95</v>
      </c>
      <c r="AM466">
        <v>55</v>
      </c>
      <c r="AN466">
        <v>81</v>
      </c>
      <c r="AO466">
        <v>99</v>
      </c>
      <c r="AP466">
        <v>68</v>
      </c>
      <c r="AQ466">
        <v>88</v>
      </c>
    </row>
  </sheetData>
  <mergeCells count="5">
    <mergeCell ref="C90:AH90"/>
    <mergeCell ref="C1:AH1"/>
    <mergeCell ref="C47:AH47"/>
    <mergeCell ref="C2:AH2"/>
    <mergeCell ref="C46:AH4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Molina</dc:creator>
  <cp:lastModifiedBy>Richard Molina</cp:lastModifiedBy>
  <dcterms:created xsi:type="dcterms:W3CDTF">2014-08-29T21:35:09Z</dcterms:created>
  <dcterms:modified xsi:type="dcterms:W3CDTF">2014-12-07T05:43:31Z</dcterms:modified>
</cp:coreProperties>
</file>