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76" windowHeight="1362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650F2FB6BB84D19B8C9C6CD6C36D7C6" descr=" 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12108749" cy="1174086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" name="ID_C2DFC7F29D574AC68C5DCFBF5C5FCF1B" descr=" "/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12108749" cy="11688306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" name="ID_DC25FE9D1ECB449FAD393AA2F2BD50AE" descr=" "/>
        <xdr:cNvPicPr/>
      </xdr:nvPicPr>
      <xdr:blipFill>
        <a:blip r:embed="rId3"/>
        <a:srcRect/>
        <a:stretch>
          <a:fillRect/>
        </a:stretch>
      </xdr:blipFill>
      <xdr:spPr>
        <a:xfrm>
          <a:off x="0" y="0"/>
          <a:ext cx="12108749" cy="1171983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" name="ID_7AF7F0F40A6A42B6AE0A0EF35EFA0FD3" descr=" "/>
        <xdr:cNvPicPr/>
      </xdr:nvPicPr>
      <xdr:blipFill>
        <a:blip r:embed="rId4"/>
        <a:srcRect/>
        <a:stretch>
          <a:fillRect/>
        </a:stretch>
      </xdr:blipFill>
      <xdr:spPr>
        <a:xfrm>
          <a:off x="0" y="0"/>
          <a:ext cx="12108749" cy="11593706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" name="ID_4B6B68D8FDA04F228ADA190C002A9021" descr=" "/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5749553" cy="562342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" name="ID_58DD0E2A20D64154A20BCC9C58F769D1" descr=" "/>
        <xdr:cNvPicPr/>
      </xdr:nvPicPr>
      <xdr:blipFill>
        <a:blip r:embed="rId6"/>
        <a:srcRect/>
        <a:stretch>
          <a:fillRect/>
        </a:stretch>
      </xdr:blipFill>
      <xdr:spPr>
        <a:xfrm>
          <a:off x="0" y="0"/>
          <a:ext cx="12108749" cy="11583195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" name="ID_6F3D78E6040849E685F7AD13478742D6" descr=" "/>
        <xdr:cNvPicPr/>
      </xdr:nvPicPr>
      <xdr:blipFill>
        <a:blip r:embed="rId7"/>
        <a:srcRect/>
        <a:stretch>
          <a:fillRect/>
        </a:stretch>
      </xdr:blipFill>
      <xdr:spPr>
        <a:xfrm>
          <a:off x="0" y="0"/>
          <a:ext cx="12108749" cy="1160421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" name="ID_59E28ECA1A3D4911B1ACAD99D027BD73" descr=" "/>
        <xdr:cNvPicPr/>
      </xdr:nvPicPr>
      <xdr:blipFill>
        <a:blip r:embed="rId8"/>
        <a:srcRect/>
        <a:stretch>
          <a:fillRect/>
        </a:stretch>
      </xdr:blipFill>
      <xdr:spPr>
        <a:xfrm>
          <a:off x="0" y="0"/>
          <a:ext cx="5539331" cy="561290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0" name="ID_22E3BE71AEC543959AFB60F98896ED5C" descr=" "/>
        <xdr:cNvPicPr/>
      </xdr:nvPicPr>
      <xdr:blipFill>
        <a:blip r:embed="rId9"/>
        <a:srcRect/>
        <a:stretch>
          <a:fillRect/>
        </a:stretch>
      </xdr:blipFill>
      <xdr:spPr>
        <a:xfrm>
          <a:off x="0" y="0"/>
          <a:ext cx="12108749" cy="1161472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1" name="ID_328206AD4EED49849ECB7FFD5D464B3B" descr=" "/>
        <xdr:cNvPicPr/>
      </xdr:nvPicPr>
      <xdr:blipFill>
        <a:blip r:embed="rId10"/>
        <a:srcRect/>
        <a:stretch>
          <a:fillRect/>
        </a:stretch>
      </xdr:blipFill>
      <xdr:spPr>
        <a:xfrm>
          <a:off x="0" y="0"/>
          <a:ext cx="5654953" cy="563393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2" name="ID_F2393B95683E4FA994FDA7901D1163C9" descr=" "/>
        <xdr:cNvPicPr/>
      </xdr:nvPicPr>
      <xdr:blipFill>
        <a:blip r:embed="rId11"/>
        <a:srcRect/>
        <a:stretch>
          <a:fillRect/>
        </a:stretch>
      </xdr:blipFill>
      <xdr:spPr>
        <a:xfrm>
          <a:off x="0" y="0"/>
          <a:ext cx="12066704" cy="1191954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3" name="ID_4FAB9DD72B3347938BC35C3CAE2F91BF" descr=" "/>
        <xdr:cNvPicPr/>
      </xdr:nvPicPr>
      <xdr:blipFill>
        <a:blip r:embed="rId12"/>
        <a:srcRect/>
        <a:stretch>
          <a:fillRect/>
        </a:stretch>
      </xdr:blipFill>
      <xdr:spPr>
        <a:xfrm>
          <a:off x="0" y="0"/>
          <a:ext cx="5612909" cy="553933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4" name="ID_8B7FB47BA5C6479FB09BEB43E3BEDBF9" descr=" "/>
        <xdr:cNvPicPr/>
      </xdr:nvPicPr>
      <xdr:blipFill>
        <a:blip r:embed="rId13"/>
        <a:srcRect/>
        <a:stretch>
          <a:fillRect/>
        </a:stretch>
      </xdr:blipFill>
      <xdr:spPr>
        <a:xfrm>
          <a:off x="0" y="0"/>
          <a:ext cx="12108749" cy="1156217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5" name="ID_99603A16FFCA4636A68FC19AF4C5C39C" descr=" "/>
        <xdr:cNvPicPr/>
      </xdr:nvPicPr>
      <xdr:blipFill>
        <a:blip r:embed="rId14"/>
        <a:srcRect/>
        <a:stretch>
          <a:fillRect/>
        </a:stretch>
      </xdr:blipFill>
      <xdr:spPr>
        <a:xfrm>
          <a:off x="0" y="0"/>
          <a:ext cx="5423710" cy="55918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6" name="ID_03C4E13024C2402DB645E82968D0C0E9" descr=" "/>
        <xdr:cNvPicPr/>
      </xdr:nvPicPr>
      <xdr:blipFill>
        <a:blip r:embed="rId15"/>
        <a:srcRect/>
        <a:stretch>
          <a:fillRect/>
        </a:stretch>
      </xdr:blipFill>
      <xdr:spPr>
        <a:xfrm>
          <a:off x="0" y="0"/>
          <a:ext cx="5381666" cy="54972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7" name="ID_6690547672BB4C48B41F8E0220558A39" descr=" "/>
        <xdr:cNvPicPr/>
      </xdr:nvPicPr>
      <xdr:blipFill>
        <a:blip r:embed="rId16"/>
        <a:srcRect/>
        <a:stretch>
          <a:fillRect/>
        </a:stretch>
      </xdr:blipFill>
      <xdr:spPr>
        <a:xfrm>
          <a:off x="0" y="0"/>
          <a:ext cx="5633931" cy="541319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8" name="ID_0071F299990F47D4B023809D173E7257" descr=" "/>
        <xdr:cNvPicPr/>
      </xdr:nvPicPr>
      <xdr:blipFill>
        <a:blip r:embed="rId17"/>
        <a:srcRect/>
        <a:stretch>
          <a:fillRect/>
        </a:stretch>
      </xdr:blipFill>
      <xdr:spPr>
        <a:xfrm>
          <a:off x="0" y="0"/>
          <a:ext cx="12108749" cy="1185648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19" name="ID_83BE5ACD9C234FC2A43FDE3C18AE0D5E" descr=" "/>
        <xdr:cNvPicPr/>
      </xdr:nvPicPr>
      <xdr:blipFill>
        <a:blip r:embed="rId18"/>
        <a:srcRect/>
        <a:stretch>
          <a:fillRect/>
        </a:stretch>
      </xdr:blipFill>
      <xdr:spPr>
        <a:xfrm>
          <a:off x="0" y="0"/>
          <a:ext cx="12108749" cy="1162523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0" name="ID_2AF6CA0997614C9682D94BBE02941902" descr=" "/>
        <xdr:cNvPicPr/>
      </xdr:nvPicPr>
      <xdr:blipFill>
        <a:blip r:embed="rId19"/>
        <a:srcRect/>
        <a:stretch>
          <a:fillRect/>
        </a:stretch>
      </xdr:blipFill>
      <xdr:spPr>
        <a:xfrm>
          <a:off x="0" y="0"/>
          <a:ext cx="5381666" cy="55288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1" name="ID_CA8DFEFD7BB74616A97A765317340386" descr=" "/>
        <xdr:cNvPicPr/>
      </xdr:nvPicPr>
      <xdr:blipFill>
        <a:blip r:embed="rId20"/>
        <a:srcRect/>
        <a:stretch>
          <a:fillRect/>
        </a:stretch>
      </xdr:blipFill>
      <xdr:spPr>
        <a:xfrm>
          <a:off x="0" y="0"/>
          <a:ext cx="5528821" cy="54972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2" name="ID_3E83770FB8D34D55BEC1856A92E85B53" descr=" "/>
        <xdr:cNvPicPr/>
      </xdr:nvPicPr>
      <xdr:blipFill>
        <a:blip r:embed="rId21"/>
        <a:srcRect/>
        <a:stretch>
          <a:fillRect/>
        </a:stretch>
      </xdr:blipFill>
      <xdr:spPr>
        <a:xfrm>
          <a:off x="0" y="0"/>
          <a:ext cx="12108749" cy="11467573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3" name="ID_83705BB997994589B9FEDEE6495B72CC" descr=" "/>
        <xdr:cNvPicPr/>
      </xdr:nvPicPr>
      <xdr:blipFill>
        <a:blip r:embed="rId22"/>
        <a:srcRect/>
        <a:stretch>
          <a:fillRect/>
        </a:stretch>
      </xdr:blipFill>
      <xdr:spPr>
        <a:xfrm>
          <a:off x="0" y="0"/>
          <a:ext cx="12108749" cy="1170932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4" name="ID_CA31A4842BAC43B3A61BB0662A4C23D4" descr=" "/>
        <xdr:cNvPicPr/>
      </xdr:nvPicPr>
      <xdr:blipFill>
        <a:blip r:embed="rId23"/>
        <a:srcRect/>
        <a:stretch>
          <a:fillRect/>
        </a:stretch>
      </xdr:blipFill>
      <xdr:spPr>
        <a:xfrm>
          <a:off x="0" y="0"/>
          <a:ext cx="12108749" cy="1156217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5" name="ID_E6663D1EDF6F431999133D578F6F1A47" descr=" "/>
        <xdr:cNvPicPr/>
      </xdr:nvPicPr>
      <xdr:blipFill>
        <a:blip r:embed="rId24"/>
        <a:srcRect/>
        <a:stretch>
          <a:fillRect/>
        </a:stretch>
      </xdr:blipFill>
      <xdr:spPr>
        <a:xfrm>
          <a:off x="0" y="0"/>
          <a:ext cx="5465754" cy="546575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6" name="ID_75D57E47E9FB439BBCD24AFBFAFC68B2" descr=" "/>
        <xdr:cNvPicPr/>
      </xdr:nvPicPr>
      <xdr:blipFill>
        <a:blip r:embed="rId25"/>
        <a:srcRect/>
        <a:stretch>
          <a:fillRect/>
        </a:stretch>
      </xdr:blipFill>
      <xdr:spPr>
        <a:xfrm>
          <a:off x="0" y="0"/>
          <a:ext cx="12108749" cy="1166728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7" name="ID_8DEB08122A1547A58941AE37BCC3090E" descr=" "/>
        <xdr:cNvPicPr/>
      </xdr:nvPicPr>
      <xdr:blipFill>
        <a:blip r:embed="rId26"/>
        <a:srcRect/>
        <a:stretch>
          <a:fillRect/>
        </a:stretch>
      </xdr:blipFill>
      <xdr:spPr>
        <a:xfrm>
          <a:off x="0" y="0"/>
          <a:ext cx="12108749" cy="1175137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8" name="ID_422724E512A94FBA81FB67082190F3E3" descr=" "/>
        <xdr:cNvPicPr/>
      </xdr:nvPicPr>
      <xdr:blipFill>
        <a:blip r:embed="rId27"/>
        <a:srcRect/>
        <a:stretch>
          <a:fillRect/>
        </a:stretch>
      </xdr:blipFill>
      <xdr:spPr>
        <a:xfrm>
          <a:off x="0" y="0"/>
          <a:ext cx="5444732" cy="5718020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" name="ID_21B8976846F64B2CB5E3F70CEC3CF6E3" descr=" "/>
        <xdr:cNvPicPr/>
      </xdr:nvPicPr>
      <xdr:blipFill>
        <a:blip r:embed="rId28"/>
        <a:srcRect/>
        <a:stretch>
          <a:fillRect/>
        </a:stretch>
      </xdr:blipFill>
      <xdr:spPr>
        <a:xfrm>
          <a:off x="0" y="0"/>
          <a:ext cx="12108749" cy="1163575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0" name="ID_4BBA2B6B764F43F2A8EBCECB5CD1E22E" descr=" "/>
        <xdr:cNvPicPr/>
      </xdr:nvPicPr>
      <xdr:blipFill>
        <a:blip r:embed="rId29"/>
        <a:srcRect/>
        <a:stretch>
          <a:fillRect/>
        </a:stretch>
      </xdr:blipFill>
      <xdr:spPr>
        <a:xfrm>
          <a:off x="0" y="0"/>
          <a:ext cx="5654953" cy="563393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1" name="ID_C9A5F6C4AAC940E2BEFA648F4CC3A982" descr=" "/>
        <xdr:cNvPicPr/>
      </xdr:nvPicPr>
      <xdr:blipFill>
        <a:blip r:embed="rId30"/>
        <a:srcRect/>
        <a:stretch>
          <a:fillRect/>
        </a:stretch>
      </xdr:blipFill>
      <xdr:spPr>
        <a:xfrm>
          <a:off x="0" y="0"/>
          <a:ext cx="5539331" cy="564444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2" name="ID_1774A6BA263E477AAEE123CC0467154E" descr=" "/>
        <xdr:cNvPicPr/>
      </xdr:nvPicPr>
      <xdr:blipFill>
        <a:blip r:embed="rId31"/>
        <a:srcRect/>
        <a:stretch>
          <a:fillRect/>
        </a:stretch>
      </xdr:blipFill>
      <xdr:spPr>
        <a:xfrm>
          <a:off x="0" y="0"/>
          <a:ext cx="12108749" cy="1161472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3" name="ID_C9226155D96343D0A986A2F4F73674F5" descr=" "/>
        <xdr:cNvPicPr/>
      </xdr:nvPicPr>
      <xdr:blipFill>
        <a:blip r:embed="rId32"/>
        <a:srcRect/>
        <a:stretch>
          <a:fillRect/>
        </a:stretch>
      </xdr:blipFill>
      <xdr:spPr>
        <a:xfrm>
          <a:off x="0" y="0"/>
          <a:ext cx="5612909" cy="55918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4" name="ID_F6A154237D114907939E57815EA29187" descr=" "/>
        <xdr:cNvPicPr/>
      </xdr:nvPicPr>
      <xdr:blipFill>
        <a:blip r:embed="rId33"/>
        <a:srcRect/>
        <a:stretch>
          <a:fillRect/>
        </a:stretch>
      </xdr:blipFill>
      <xdr:spPr>
        <a:xfrm>
          <a:off x="0" y="0"/>
          <a:ext cx="12108749" cy="1125735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5" name="ID_B7413F5277694819A2CC63F989C984C9" descr=" "/>
        <xdr:cNvPicPr/>
      </xdr:nvPicPr>
      <xdr:blipFill>
        <a:blip r:embed="rId34"/>
        <a:srcRect/>
        <a:stretch>
          <a:fillRect/>
        </a:stretch>
      </xdr:blipFill>
      <xdr:spPr>
        <a:xfrm>
          <a:off x="0" y="0"/>
          <a:ext cx="12108749" cy="1161472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6" name="ID_896C9C99D2A746BBB8C89579B8C8F63A" descr=" "/>
        <xdr:cNvPicPr/>
      </xdr:nvPicPr>
      <xdr:blipFill>
        <a:blip r:embed="rId35"/>
        <a:srcRect/>
        <a:stretch>
          <a:fillRect/>
        </a:stretch>
      </xdr:blipFill>
      <xdr:spPr>
        <a:xfrm>
          <a:off x="0" y="0"/>
          <a:ext cx="12108749" cy="1177239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7" name="ID_1E110DE9CB1E44E48C9B693A818A0426" descr=" "/>
        <xdr:cNvPicPr/>
      </xdr:nvPicPr>
      <xdr:blipFill>
        <a:blip r:embed="rId36"/>
        <a:srcRect/>
        <a:stretch>
          <a:fillRect/>
        </a:stretch>
      </xdr:blipFill>
      <xdr:spPr>
        <a:xfrm>
          <a:off x="0" y="0"/>
          <a:ext cx="5549843" cy="54972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8" name="ID_EF59D3CD7B9E4B52A881F6F8630A0EE9" descr=" "/>
        <xdr:cNvPicPr/>
      </xdr:nvPicPr>
      <xdr:blipFill>
        <a:blip r:embed="rId37"/>
        <a:srcRect/>
        <a:stretch>
          <a:fillRect/>
        </a:stretch>
      </xdr:blipFill>
      <xdr:spPr>
        <a:xfrm>
          <a:off x="0" y="0"/>
          <a:ext cx="5570865" cy="548677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9" name="ID_70A7F0F375AE45A4BCB720272783B3D8" descr=" "/>
        <xdr:cNvPicPr/>
      </xdr:nvPicPr>
      <xdr:blipFill>
        <a:blip r:embed="rId38"/>
        <a:srcRect/>
        <a:stretch>
          <a:fillRect/>
        </a:stretch>
      </xdr:blipFill>
      <xdr:spPr>
        <a:xfrm>
          <a:off x="0" y="0"/>
          <a:ext cx="5581376" cy="560239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0" name="ID_1017A4468AD348E0AC321D5059282727" descr=" "/>
        <xdr:cNvPicPr/>
      </xdr:nvPicPr>
      <xdr:blipFill>
        <a:blip r:embed="rId39"/>
        <a:srcRect/>
        <a:stretch>
          <a:fillRect/>
        </a:stretch>
      </xdr:blipFill>
      <xdr:spPr>
        <a:xfrm>
          <a:off x="0" y="0"/>
          <a:ext cx="12108749" cy="1171983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1" name="ID_D731E90CDDE2462E8A626A7FF2D172CA" descr=" "/>
        <xdr:cNvPicPr/>
      </xdr:nvPicPr>
      <xdr:blipFill>
        <a:blip r:embed="rId40"/>
        <a:srcRect/>
        <a:stretch>
          <a:fillRect/>
        </a:stretch>
      </xdr:blipFill>
      <xdr:spPr>
        <a:xfrm>
          <a:off x="0" y="0"/>
          <a:ext cx="12108749" cy="1153063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2" name="ID_B3880EE6B0E14C628C80233D4C502AFB" descr=" "/>
        <xdr:cNvPicPr/>
      </xdr:nvPicPr>
      <xdr:blipFill>
        <a:blip r:embed="rId41"/>
        <a:srcRect/>
        <a:stretch>
          <a:fillRect/>
        </a:stretch>
      </xdr:blipFill>
      <xdr:spPr>
        <a:xfrm>
          <a:off x="0" y="0"/>
          <a:ext cx="5539331" cy="556035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3" name="ID_0784D5DA52F04D9082660A18C3A572A8" descr=" "/>
        <xdr:cNvPicPr/>
      </xdr:nvPicPr>
      <xdr:blipFill>
        <a:blip r:embed="rId42"/>
        <a:srcRect/>
        <a:stretch>
          <a:fillRect/>
        </a:stretch>
      </xdr:blipFill>
      <xdr:spPr>
        <a:xfrm>
          <a:off x="0" y="0"/>
          <a:ext cx="5507799" cy="548677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4" name="ID_15C01EF9816A46639427008EE66CAF68" descr=" "/>
        <xdr:cNvPicPr/>
      </xdr:nvPicPr>
      <xdr:blipFill>
        <a:blip r:embed="rId43"/>
        <a:srcRect/>
        <a:stretch>
          <a:fillRect/>
        </a:stretch>
      </xdr:blipFill>
      <xdr:spPr>
        <a:xfrm>
          <a:off x="0" y="0"/>
          <a:ext cx="5507799" cy="550779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5" name="ID_9D7883D0E89647D7826BD0492E841914" descr=" "/>
        <xdr:cNvPicPr/>
      </xdr:nvPicPr>
      <xdr:blipFill>
        <a:blip r:embed="rId44"/>
        <a:srcRect/>
        <a:stretch>
          <a:fillRect/>
        </a:stretch>
      </xdr:blipFill>
      <xdr:spPr>
        <a:xfrm>
          <a:off x="0" y="0"/>
          <a:ext cx="12035171" cy="11761883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6" name="ID_46D660EEF9FF4D949012954F76A8FC59" descr=" "/>
        <xdr:cNvPicPr/>
      </xdr:nvPicPr>
      <xdr:blipFill>
        <a:blip r:embed="rId45"/>
        <a:srcRect/>
        <a:stretch>
          <a:fillRect/>
        </a:stretch>
      </xdr:blipFill>
      <xdr:spPr>
        <a:xfrm>
          <a:off x="0" y="0"/>
          <a:ext cx="12108749" cy="11698816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7" name="ID_16E142BAA46947DFBBF36AB862D46FD1" descr=" "/>
        <xdr:cNvPicPr/>
      </xdr:nvPicPr>
      <xdr:blipFill>
        <a:blip r:embed="rId46"/>
        <a:srcRect/>
        <a:stretch>
          <a:fillRect/>
        </a:stretch>
      </xdr:blipFill>
      <xdr:spPr>
        <a:xfrm>
          <a:off x="0" y="0"/>
          <a:ext cx="12108749" cy="1170932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8" name="ID_4D27B24D8EAC42859B03CDA032690435" descr=" "/>
        <xdr:cNvPicPr/>
      </xdr:nvPicPr>
      <xdr:blipFill>
        <a:blip r:embed="rId47"/>
        <a:srcRect/>
        <a:stretch>
          <a:fillRect/>
        </a:stretch>
      </xdr:blipFill>
      <xdr:spPr>
        <a:xfrm>
          <a:off x="0" y="0"/>
          <a:ext cx="12108749" cy="1175137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49" name="ID_D4068A4540F842EDBFB34C65566976BE" descr=" "/>
        <xdr:cNvPicPr/>
      </xdr:nvPicPr>
      <xdr:blipFill>
        <a:blip r:embed="rId48"/>
        <a:srcRect/>
        <a:stretch>
          <a:fillRect/>
        </a:stretch>
      </xdr:blipFill>
      <xdr:spPr>
        <a:xfrm>
          <a:off x="0" y="0"/>
          <a:ext cx="5528821" cy="556035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0" name="ID_59C8FF45B1F24CF1910350795D8E17D0" descr=" "/>
        <xdr:cNvPicPr/>
      </xdr:nvPicPr>
      <xdr:blipFill>
        <a:blip r:embed="rId49"/>
        <a:srcRect/>
        <a:stretch>
          <a:fillRect/>
        </a:stretch>
      </xdr:blipFill>
      <xdr:spPr>
        <a:xfrm>
          <a:off x="0" y="0"/>
          <a:ext cx="12108749" cy="1156217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1" name="ID_286891D6347D42138A5CF90E6004D292" descr=" "/>
        <xdr:cNvPicPr/>
      </xdr:nvPicPr>
      <xdr:blipFill>
        <a:blip r:embed="rId50"/>
        <a:srcRect/>
        <a:stretch>
          <a:fillRect/>
        </a:stretch>
      </xdr:blipFill>
      <xdr:spPr>
        <a:xfrm>
          <a:off x="0" y="0"/>
          <a:ext cx="5486777" cy="54972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2" name="ID_7F2DB18D550C41D68854BC686E690951" descr=" "/>
        <xdr:cNvPicPr/>
      </xdr:nvPicPr>
      <xdr:blipFill>
        <a:blip r:embed="rId51"/>
        <a:srcRect/>
        <a:stretch>
          <a:fillRect/>
        </a:stretch>
      </xdr:blipFill>
      <xdr:spPr>
        <a:xfrm>
          <a:off x="0" y="0"/>
          <a:ext cx="5518309" cy="54972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3" name="ID_00EE8F92084040CFB3B6D31352AF546A" descr=" "/>
        <xdr:cNvPicPr/>
      </xdr:nvPicPr>
      <xdr:blipFill>
        <a:blip r:embed="rId52"/>
        <a:srcRect/>
        <a:stretch>
          <a:fillRect/>
        </a:stretch>
      </xdr:blipFill>
      <xdr:spPr>
        <a:xfrm>
          <a:off x="0" y="0"/>
          <a:ext cx="5581376" cy="5413199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4" name="ID_CF25EAC12E434CE7A44B14E7C0A652E1" descr=" "/>
        <xdr:cNvPicPr/>
      </xdr:nvPicPr>
      <xdr:blipFill>
        <a:blip r:embed="rId53"/>
        <a:srcRect/>
        <a:stretch>
          <a:fillRect/>
        </a:stretch>
      </xdr:blipFill>
      <xdr:spPr>
        <a:xfrm>
          <a:off x="0" y="0"/>
          <a:ext cx="12108749" cy="1156217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5" name="ID_6E6568685A894F24ADA8C78F028CA544" descr=" "/>
        <xdr:cNvPicPr/>
      </xdr:nvPicPr>
      <xdr:blipFill>
        <a:blip r:embed="rId54"/>
        <a:srcRect/>
        <a:stretch>
          <a:fillRect/>
        </a:stretch>
      </xdr:blipFill>
      <xdr:spPr>
        <a:xfrm>
          <a:off x="0" y="0"/>
          <a:ext cx="5413199" cy="553933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6" name="ID_5A290EBA9452408F81BD7E17BBF56EB6" descr=" "/>
        <xdr:cNvPicPr/>
      </xdr:nvPicPr>
      <xdr:blipFill>
        <a:blip r:embed="rId55"/>
        <a:srcRect/>
        <a:stretch>
          <a:fillRect/>
        </a:stretch>
      </xdr:blipFill>
      <xdr:spPr>
        <a:xfrm>
          <a:off x="0" y="0"/>
          <a:ext cx="5350132" cy="54342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7" name="ID_53F6E0149F104A4F8DE9F76868F126B1" descr=" "/>
        <xdr:cNvPicPr/>
      </xdr:nvPicPr>
      <xdr:blipFill>
        <a:blip r:embed="rId56"/>
        <a:srcRect/>
        <a:stretch>
          <a:fillRect/>
        </a:stretch>
      </xdr:blipFill>
      <xdr:spPr>
        <a:xfrm>
          <a:off x="0" y="0"/>
          <a:ext cx="5297577" cy="54342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8" name="ID_3AFF87BAEDFE4D65B94D507EB050662F" descr=" "/>
        <xdr:cNvPicPr/>
      </xdr:nvPicPr>
      <xdr:blipFill>
        <a:blip r:embed="rId57"/>
        <a:srcRect/>
        <a:stretch>
          <a:fillRect/>
        </a:stretch>
      </xdr:blipFill>
      <xdr:spPr>
        <a:xfrm>
          <a:off x="0" y="0"/>
          <a:ext cx="12108749" cy="1163575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9" name="ID_6C189DA8B399444EAEA937C05199E82B" descr=" "/>
        <xdr:cNvPicPr/>
      </xdr:nvPicPr>
      <xdr:blipFill>
        <a:blip r:embed="rId58"/>
        <a:srcRect/>
        <a:stretch>
          <a:fillRect/>
        </a:stretch>
      </xdr:blipFill>
      <xdr:spPr>
        <a:xfrm>
          <a:off x="0" y="0"/>
          <a:ext cx="5602398" cy="5654953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0" name="ID_DBDF4F0535264A5EA1ED7E463AAEBC7D" descr=" "/>
        <xdr:cNvPicPr/>
      </xdr:nvPicPr>
      <xdr:blipFill>
        <a:blip r:embed="rId59"/>
        <a:srcRect/>
        <a:stretch>
          <a:fillRect/>
        </a:stretch>
      </xdr:blipFill>
      <xdr:spPr>
        <a:xfrm>
          <a:off x="0" y="0"/>
          <a:ext cx="5539331" cy="55918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1" name="ID_98F8865A676B4A2E9A9DB04D4AD237AC" descr=" "/>
        <xdr:cNvPicPr/>
      </xdr:nvPicPr>
      <xdr:blipFill>
        <a:blip r:embed="rId60"/>
        <a:srcRect/>
        <a:stretch>
          <a:fillRect/>
        </a:stretch>
      </xdr:blipFill>
      <xdr:spPr>
        <a:xfrm>
          <a:off x="0" y="0"/>
          <a:ext cx="5486777" cy="560239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2" name="ID_881CDE6A57CF4919A00FB1E747D1B556" descr=" "/>
        <xdr:cNvPicPr/>
      </xdr:nvPicPr>
      <xdr:blipFill>
        <a:blip r:embed="rId61"/>
        <a:srcRect/>
        <a:stretch>
          <a:fillRect/>
        </a:stretch>
      </xdr:blipFill>
      <xdr:spPr>
        <a:xfrm>
          <a:off x="0" y="0"/>
          <a:ext cx="5444732" cy="5654953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3" name="ID_B61D37396F9A4681A236CD7678A10975" descr=" "/>
        <xdr:cNvPicPr/>
      </xdr:nvPicPr>
      <xdr:blipFill>
        <a:blip r:embed="rId62"/>
        <a:srcRect/>
        <a:stretch>
          <a:fillRect/>
        </a:stretch>
      </xdr:blipFill>
      <xdr:spPr>
        <a:xfrm>
          <a:off x="0" y="0"/>
          <a:ext cx="12108749" cy="1163575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4" name="ID_B566C28B59914E91915C43A5ABFAAF04" descr=" "/>
        <xdr:cNvPicPr/>
      </xdr:nvPicPr>
      <xdr:blipFill>
        <a:blip r:embed="rId63"/>
        <a:srcRect/>
        <a:stretch>
          <a:fillRect/>
        </a:stretch>
      </xdr:blipFill>
      <xdr:spPr>
        <a:xfrm>
          <a:off x="0" y="0"/>
          <a:ext cx="5528821" cy="569699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5" name="ID_C911EEADF1D440E281F757152C8C829A" descr=" "/>
        <xdr:cNvPicPr/>
      </xdr:nvPicPr>
      <xdr:blipFill>
        <a:blip r:embed="rId64"/>
        <a:srcRect/>
        <a:stretch>
          <a:fillRect/>
        </a:stretch>
      </xdr:blipFill>
      <xdr:spPr>
        <a:xfrm>
          <a:off x="0" y="0"/>
          <a:ext cx="12108749" cy="1155166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6" name="ID_A356121897D345C987A8704C73D3C02E" descr=" "/>
        <xdr:cNvPicPr/>
      </xdr:nvPicPr>
      <xdr:blipFill>
        <a:blip r:embed="rId65"/>
        <a:srcRect/>
        <a:stretch>
          <a:fillRect/>
        </a:stretch>
      </xdr:blipFill>
      <xdr:spPr>
        <a:xfrm>
          <a:off x="0" y="0"/>
          <a:ext cx="12108749" cy="1177239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7" name="ID_00B1370E89144C75B49AC0681AF80D85" descr=" "/>
        <xdr:cNvPicPr/>
      </xdr:nvPicPr>
      <xdr:blipFill>
        <a:blip r:embed="rId66"/>
        <a:srcRect/>
        <a:stretch>
          <a:fillRect/>
        </a:stretch>
      </xdr:blipFill>
      <xdr:spPr>
        <a:xfrm>
          <a:off x="0" y="0"/>
          <a:ext cx="12108749" cy="11803928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8" name="ID_5538DD2FDA2442C998B1B8A73FC3D2AD" descr=" "/>
        <xdr:cNvPicPr/>
      </xdr:nvPicPr>
      <xdr:blipFill>
        <a:blip r:embed="rId67"/>
        <a:srcRect/>
        <a:stretch>
          <a:fillRect/>
        </a:stretch>
      </xdr:blipFill>
      <xdr:spPr>
        <a:xfrm>
          <a:off x="0" y="0"/>
          <a:ext cx="12108749" cy="11593706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69" name="ID_0B33BAA37A1D4A9BB6DFB76C3B92E3EB" descr=" "/>
        <xdr:cNvPicPr/>
      </xdr:nvPicPr>
      <xdr:blipFill>
        <a:blip r:embed="rId68"/>
        <a:srcRect/>
        <a:stretch>
          <a:fillRect/>
        </a:stretch>
      </xdr:blipFill>
      <xdr:spPr>
        <a:xfrm>
          <a:off x="0" y="0"/>
          <a:ext cx="5602398" cy="5654953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0" name="ID_501680812DF54D5886C512E63B828A5E" descr=" "/>
        <xdr:cNvPicPr/>
      </xdr:nvPicPr>
      <xdr:blipFill>
        <a:blip r:embed="rId69"/>
        <a:srcRect/>
        <a:stretch>
          <a:fillRect/>
        </a:stretch>
      </xdr:blipFill>
      <xdr:spPr>
        <a:xfrm>
          <a:off x="0" y="0"/>
          <a:ext cx="5486777" cy="5444732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1" name="ID_7E9B46DE3BC5438E9152758376DEA781" descr=" "/>
        <xdr:cNvPicPr/>
      </xdr:nvPicPr>
      <xdr:blipFill>
        <a:blip r:embed="rId70"/>
        <a:srcRect/>
        <a:stretch>
          <a:fillRect/>
        </a:stretch>
      </xdr:blipFill>
      <xdr:spPr>
        <a:xfrm>
          <a:off x="0" y="0"/>
          <a:ext cx="12108749" cy="11583195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2" name="ID_970E3B17C9B6462A99A2DB983756AB0B" descr=" "/>
        <xdr:cNvPicPr/>
      </xdr:nvPicPr>
      <xdr:blipFill>
        <a:blip r:embed="rId25"/>
        <a:srcRect/>
        <a:stretch>
          <a:fillRect/>
        </a:stretch>
      </xdr:blipFill>
      <xdr:spPr>
        <a:xfrm>
          <a:off x="0" y="0"/>
          <a:ext cx="12108749" cy="1166728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3" name="ID_C8EA4B9FF5A146CF8D532BF35E1B9F18" descr=" "/>
        <xdr:cNvPicPr/>
      </xdr:nvPicPr>
      <xdr:blipFill>
        <a:blip r:embed="rId71"/>
        <a:srcRect/>
        <a:stretch>
          <a:fillRect/>
        </a:stretch>
      </xdr:blipFill>
      <xdr:spPr>
        <a:xfrm>
          <a:off x="0" y="0"/>
          <a:ext cx="12108749" cy="11667284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4" name="ID_9833475AD26A43F9A9936AF9834D46C9" descr=" "/>
        <xdr:cNvPicPr/>
      </xdr:nvPicPr>
      <xdr:blipFill>
        <a:blip r:embed="rId72"/>
        <a:srcRect/>
        <a:stretch>
          <a:fillRect/>
        </a:stretch>
      </xdr:blipFill>
      <xdr:spPr>
        <a:xfrm>
          <a:off x="0" y="0"/>
          <a:ext cx="5486777" cy="5654953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5" name="ID_8C7C2B99AACD44FAA22BCFEB6211CD24" descr=" "/>
        <xdr:cNvPicPr/>
      </xdr:nvPicPr>
      <xdr:blipFill>
        <a:blip r:embed="rId73"/>
        <a:srcRect/>
        <a:stretch>
          <a:fillRect/>
        </a:stretch>
      </xdr:blipFill>
      <xdr:spPr>
        <a:xfrm>
          <a:off x="0" y="0"/>
          <a:ext cx="5581376" cy="543422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6" name="ID_A0AEEFF014304286AC829A0447429140" descr=" "/>
        <xdr:cNvPicPr/>
      </xdr:nvPicPr>
      <xdr:blipFill>
        <a:blip r:embed="rId74"/>
        <a:srcRect/>
        <a:stretch>
          <a:fillRect/>
        </a:stretch>
      </xdr:blipFill>
      <xdr:spPr>
        <a:xfrm>
          <a:off x="0" y="0"/>
          <a:ext cx="5360644" cy="55918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7" name="ID_A69F06EC1DA24CB8B8E6EA6996162F7C" descr=" "/>
        <xdr:cNvPicPr/>
      </xdr:nvPicPr>
      <xdr:blipFill>
        <a:blip r:embed="rId75"/>
        <a:srcRect/>
        <a:stretch>
          <a:fillRect/>
        </a:stretch>
      </xdr:blipFill>
      <xdr:spPr>
        <a:xfrm>
          <a:off x="0" y="0"/>
          <a:ext cx="12108749" cy="1174086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8" name="ID_43E5A5BB30F14475B73320705AA35A94" descr=" "/>
        <xdr:cNvPicPr/>
      </xdr:nvPicPr>
      <xdr:blipFill>
        <a:blip r:embed="rId76"/>
        <a:srcRect/>
        <a:stretch>
          <a:fillRect/>
        </a:stretch>
      </xdr:blipFill>
      <xdr:spPr>
        <a:xfrm>
          <a:off x="0" y="0"/>
          <a:ext cx="12108749" cy="1155166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9" name="ID_0FF6D09E933C4CE8B64F5DCE36400250" descr=" "/>
        <xdr:cNvPicPr/>
      </xdr:nvPicPr>
      <xdr:blipFill>
        <a:blip r:embed="rId77"/>
        <a:srcRect/>
        <a:stretch>
          <a:fillRect/>
        </a:stretch>
      </xdr:blipFill>
      <xdr:spPr>
        <a:xfrm>
          <a:off x="0" y="0"/>
          <a:ext cx="5602398" cy="5528821"/>
        </a:xfrm>
        <a:noFill/>
        <a:ln>
          <a:noFill/>
        </a:ln>
        <a:effectLst/>
      </xdr:spPr>
    </xdr:pic>
  </etc:cellImage>
  <etc:cellImage>
    <xdr:pic>
      <xdr:nvPicPr>
        <xdr:cNvPr id="80" name="ID_F538CB6EED324D049A43E25C6B5418BF" descr=" "/>
        <xdr:cNvPicPr/>
      </xdr:nvPicPr>
      <xdr:blipFill>
        <a:blip r:embed="rId78"/>
        <a:srcRect/>
        <a:stretch>
          <a:fillRect/>
        </a:stretch>
      </xdr:blipFill>
      <xdr:spPr>
        <a:xfrm>
          <a:off x="0" y="0"/>
          <a:ext cx="5654953" cy="5570865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1" name="ID_5C27EEA9790E4E16913EDFF8CC55BA63" descr=" "/>
        <xdr:cNvPicPr/>
      </xdr:nvPicPr>
      <xdr:blipFill>
        <a:blip r:embed="rId79"/>
        <a:srcRect/>
        <a:stretch>
          <a:fillRect/>
        </a:stretch>
      </xdr:blipFill>
      <xdr:spPr>
        <a:xfrm>
          <a:off x="0" y="0"/>
          <a:ext cx="12108749" cy="11593706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2" name="ID_FE99FD9646914D228C1E390C562544BB" descr=" "/>
        <xdr:cNvPicPr/>
      </xdr:nvPicPr>
      <xdr:blipFill>
        <a:blip r:embed="rId80"/>
        <a:srcRect/>
        <a:stretch>
          <a:fillRect/>
        </a:stretch>
      </xdr:blipFill>
      <xdr:spPr>
        <a:xfrm>
          <a:off x="0" y="0"/>
          <a:ext cx="5539331" cy="5591887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3" name="ID_0887A930381842068D5634667ED4C019" descr=" "/>
        <xdr:cNvPicPr/>
      </xdr:nvPicPr>
      <xdr:blipFill>
        <a:blip r:embed="rId81"/>
        <a:srcRect/>
        <a:stretch>
          <a:fillRect/>
        </a:stretch>
      </xdr:blipFill>
      <xdr:spPr>
        <a:xfrm>
          <a:off x="0" y="0"/>
          <a:ext cx="12108749" cy="11499106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4" name="ID_0418845DEEE644A5946CC0EBEA09D14C" descr=" "/>
        <xdr:cNvPicPr/>
      </xdr:nvPicPr>
      <xdr:blipFill>
        <a:blip r:embed="rId82"/>
        <a:srcRect/>
        <a:stretch>
          <a:fillRect/>
        </a:stretch>
      </xdr:blipFill>
      <xdr:spPr>
        <a:xfrm>
          <a:off x="0" y="0"/>
          <a:ext cx="12108749" cy="11551661"/>
        </a:xfr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85" name="ID_4E2D8D32086A490DBE6708DF59E57C91" descr=" "/>
        <xdr:cNvPicPr/>
      </xdr:nvPicPr>
      <xdr:blipFill>
        <a:blip r:embed="rId83"/>
        <a:srcRect/>
        <a:stretch>
          <a:fillRect/>
        </a:stretch>
      </xdr:blipFill>
      <xdr:spPr>
        <a:xfrm>
          <a:off x="0" y="0"/>
          <a:ext cx="12108749" cy="11520129"/>
        </a:xfr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sharedStrings.xml><?xml version="1.0" encoding="utf-8"?>
<sst xmlns="http://schemas.openxmlformats.org/spreadsheetml/2006/main" count="597" uniqueCount="272">
  <si>
    <t>名称</t>
  </si>
  <si>
    <t>当前价格</t>
  </si>
  <si>
    <t>图片</t>
  </si>
  <si>
    <t>分类</t>
  </si>
  <si>
    <t>食材</t>
  </si>
  <si>
    <t>辣度</t>
  </si>
  <si>
    <t>口味</t>
  </si>
  <si>
    <t>烹饪方式</t>
  </si>
  <si>
    <t>简介</t>
  </si>
  <si>
    <t>金牌老母鸡汤小份</t>
  </si>
  <si>
    <t>汤</t>
  </si>
  <si>
    <t>鸡肉，水，盐</t>
  </si>
  <si>
    <t>不辣</t>
  </si>
  <si>
    <t>咸</t>
  </si>
  <si>
    <t>炖</t>
  </si>
  <si>
    <t>养了40年鸡，熬了20年汤。全国热销累计超1亿份的金牌老母鸡汤，搭配农夫山泉水现炖，含15种氨基酸、热量≈38.7kcal/100g，鲜美好喝</t>
  </si>
  <si>
    <t>金牌老母鸡汤中份</t>
  </si>
  <si>
    <t>养了40年鸡，熬了20年汤。全国热销累计超1亿份的金牌老母鸡汤，搭配农夫山泉水现炖，含15种氨基酸，鲜美好喝。适合2人食用</t>
  </si>
  <si>
    <t>金牌老母鸡汤大份</t>
  </si>
  <si>
    <t>养了40年鸡，熬了20年汤。全国热销累计超1亿份的金牌老母鸡汤，搭配农夫山泉水现炖，含15种氨基酸，鲜美好喝。适合4-5人食用</t>
  </si>
  <si>
    <t>山药莲子鸡汤</t>
  </si>
  <si>
    <t>鸡肉，山药，红枣，莲子，水，盐，冰糖</t>
  </si>
  <si>
    <t>蒸</t>
  </si>
  <si>
    <t>口感丰富，健康好喝。粉糯山药、绵软莲子、甘甜红枣搭配老母鸡块、用农夫山泉水蒸制，汤鲜味美。</t>
  </si>
  <si>
    <t>金秋板栗烧鸡</t>
  </si>
  <si>
    <t>热菜</t>
  </si>
  <si>
    <t>鸡肉，菜籽油，熟猪油，板栗，酿造酱油，郫县豆瓣，水，盐，鸡精，黄酒，干辣椒，白砂糖，耗汁，香辛料，生姜，蒜子，小米辣</t>
  </si>
  <si>
    <t>微辣</t>
  </si>
  <si>
    <t>烧</t>
  </si>
  <si>
    <t>栗糯肉香、汤汁浓郁、一口吃到家味道。</t>
  </si>
  <si>
    <t>梅菜扣肉</t>
  </si>
  <si>
    <t>五花肉，梅干菜，鸡精，白砂糖，大豆油，老抽，蚝油</t>
  </si>
  <si>
    <t>优质五花肉肥瘦相间，先炸后卤；优选梅干菜，片片扣肉融合梅菜香味，皮软肉糯过足瘾</t>
  </si>
  <si>
    <t>葱油鸡</t>
  </si>
  <si>
    <t>鸡肉，大豆油，香葱，洋葱，火葱，酱油，水，鸡精，生姜</t>
  </si>
  <si>
    <t>原汁原味蒸出来！ 冷腌工艺，层层入味；三葱爆香，充分释放葱香；再淋上秘制鲜美酱汁，让鸡肉嫩香入味，解馋不怕胖。</t>
  </si>
  <si>
    <t>香辣鸡杂</t>
  </si>
  <si>
    <t>鸡肝，鸡肫，熟猪油，黄酒，蚕豆辣酱，鸡油，干红椒，盐，芝麻香油，香葱</t>
  </si>
  <si>
    <t>重辣</t>
  </si>
  <si>
    <t>香辣过瘾，鸡杂Q爽！独创20多种调味料秘制配比，鸡杂新鲜且Q爽口感丰富，老乡鸡经典菜，辣的停不下来筷。</t>
  </si>
  <si>
    <t>萝卜烧肉</t>
  </si>
  <si>
    <t>五花肉，白萝卜，大豆油，生姜，蒜，葱花</t>
  </si>
  <si>
    <t>热乎烧肉香，软糯五花肉搭配清甜萝卜，咸鲜可口，家常滋味好选择。</t>
  </si>
  <si>
    <t>鸡汤清爽冒菜</t>
  </si>
  <si>
    <t>鸡肉，牛肉，鸡精，午餐肉，青菜，金针菇，娃娃菜，木耳，千张，鸡油</t>
  </si>
  <si>
    <t>煮</t>
  </si>
  <si>
    <t>每日现熬的老母鸡汤，精选鸡肉片、牛肉片、午餐肉，3荤5素汤鲜料足，大口炫菜、小口喝汤，一份清爽冒菜，双重美味体验。</t>
  </si>
  <si>
    <t>红油过瘾冒菜</t>
  </si>
  <si>
    <t>鸡肉，牛肉，鸡精，午餐肉，青菜，金针菇，娃娃菜，木耳，千张，豆瓣酱，香精料，大豆油，辣椒，芝麻，蒜，香菜</t>
  </si>
  <si>
    <t>中辣</t>
  </si>
  <si>
    <t>川香红油风味，够麻够辣够入味。鸡肉片+牛肉片+午餐肉三荤组合搭配五款素菜，料多味浓，口感丰富、酣畅吃辣。</t>
  </si>
  <si>
    <t>剁椒鱼头</t>
  </si>
  <si>
    <t>草鱼头，蒜，青椒，鲜红椒，剁椒，生姜，豆瓣酱，葱</t>
  </si>
  <si>
    <t>选用优质鱼头，蒸制后剁椒的鲜辣融入鱼肉之中，入口嫩滑鲜香，辣得酣畅淋漓。每日限量供应，备受好评！</t>
  </si>
  <si>
    <t>百叶包肉</t>
  </si>
  <si>
    <t>猪肉，小葱，生姜，大葱，生抽，鸡精，鸡油，鸡肉</t>
  </si>
  <si>
    <t>百叶就是千张，包裹肉糜，卷起来，用蒸的方式，让这道菜既有豆制品的清香，又有肉的饱满感，老少皆宜，是淮扬菜的经典之作。</t>
  </si>
  <si>
    <t>豉汁鱼块</t>
  </si>
  <si>
    <t>草鱼块，蒸鱼豉油，豉油汁，生抽</t>
  </si>
  <si>
    <t>蒸制工艺，锁住鱼肉的鲜嫩与营养，搭配香浓豉汁，每一口都鲜香嫩滑。</t>
  </si>
  <si>
    <t>蒜蓉粉丝虾</t>
  </si>
  <si>
    <t>虾，粉丝，大豆油，蒜，生蚝，生抽，白砂糖，大豆油，香葱，洋葱，火葱，红椒，酱油，水</t>
  </si>
  <si>
    <t>鲜嫩开背大虾，铺垫粉丝，浇上蒜蓉酱大火蒸制、入口爽滑Q弹颇具特色。</t>
  </si>
  <si>
    <t>咸蛋狮子头</t>
  </si>
  <si>
    <t>猪肉，鸡蛋，淀粉，花椒，辣椒，生姜，盐，胡椒粉，料酒，葱花</t>
  </si>
  <si>
    <t>狮子头鲜嫩多汁，咸蛋黄独具风味。每一口都是满满肉香，汁水在口中迸发，回味无穷。</t>
  </si>
  <si>
    <t>糖醋排骨</t>
  </si>
  <si>
    <t>猪排骨，大豆油，酱油，冰糖，胡椒粉，淀粉，陈醋，</t>
  </si>
  <si>
    <t>酸甜</t>
  </si>
  <si>
    <t>优选仔排骨，搭配糖醋汁，酸甜可口肉感足、鲜嫩多汁甜而不腻。</t>
  </si>
  <si>
    <t>农家蒸蛋</t>
  </si>
  <si>
    <t>鸡蛋，水，盐，蚕豆酱，葱花</t>
  </si>
  <si>
    <t>为了让每一份农家蒸蛋都优质出品，我们优化了工艺和口味，每一个烹饪步骤都严格把控，将一道简简单单的蒸鸡蛋，做到鲜美滑嫩，口感丰富。</t>
  </si>
  <si>
    <t>鱼香肉丝</t>
  </si>
  <si>
    <t>大豆油，猪肉，盐，鸡精，老抽，笋丝，胡萝卜，木耳，蒜，生姜，二荆条，豆瓣酱，白砂糖</t>
  </si>
  <si>
    <t>炒</t>
  </si>
  <si>
    <t>肉丝鲜美，蔬菜丝爽脆，酱汁酸甜适度，醇香浓郁，经典川菜全国畅销！</t>
  </si>
  <si>
    <t>菠萝咕咾肉</t>
  </si>
  <si>
    <t>鸡肉，大豆油，菠萝，生姜，蒜 ，番茄酱，白砂糖，陈醋</t>
  </si>
  <si>
    <t>酸甜的菠萝配上外酥里嫩的咕咾肉，酸酸甜甜、肉感Q、口感层次丰富。</t>
  </si>
  <si>
    <t>砂锅蒜蓉粉丝虾</t>
  </si>
  <si>
    <t>虾，粉丝，娃娃菜，红椒，大豆油，蒜，生抽，蚝油，白砂糖，酱油，小葱</t>
  </si>
  <si>
    <t>砂锅现做，鲜美好吃。鲜嫩开背虾、Q弹粉丝、脆嫩娃娃菜搭配蒜蓉酱，一道菜兼具咸香蒜香鲜香。</t>
  </si>
  <si>
    <t>砂锅豆花鸡</t>
  </si>
  <si>
    <t>鸡肉，菜籽油，熟猪油，生姜，蒜，黄灯笼椒，植物油，豆花，豆腐，大豆油，线椒</t>
  </si>
  <si>
    <t>砂锅</t>
  </si>
  <si>
    <t>精选嫩滑鸡块，搭配绵软的豆花，砂锅现做，香气四溢。鸡肉足，大块豆花嫩，青花椒风味，汤汁拌饭更香。</t>
  </si>
  <si>
    <t>砂锅老坛酸菜鱼</t>
  </si>
  <si>
    <t>小叶酸菜，金针菇，粉丝，黑鱼片，京葱，辣椒，花椒，盐水渍萝卜，鸡精，盐水渍辣椒，水，大豆油</t>
  </si>
  <si>
    <t>鱼肉嫩滑，开胃爽口</t>
  </si>
  <si>
    <t>麻辣鸡块</t>
  </si>
  <si>
    <t>鸡肉，京葱，辣椒，unknown</t>
  </si>
  <si>
    <t>鸡炖制后均匀切块，用特殊的川式香辣红油调味，麻辣鲜香，口口满足。</t>
  </si>
  <si>
    <t>砂锅牛筋牛肉煲</t>
  </si>
  <si>
    <t>unknown</t>
  </si>
  <si>
    <t>砂锅热煲，牛筋入味！带筋牛肉软糯弹牙，搭配白菜清甜，热乎配饭刚刚好。</t>
  </si>
  <si>
    <t>黄瓜鸡蛋炒红肠</t>
  </si>
  <si>
    <t>黄瓜，鸡蛋，鸡肉，猪肉，大豆油，盐，鸡精</t>
  </si>
  <si>
    <t>黄瓜脆、鸡蛋嫩、红肠香。荤素搭配均衡、口感清爽不腻。</t>
  </si>
  <si>
    <t>糖醋藕丁</t>
  </si>
  <si>
    <t>藕丁，青椒，红椒，大豆油，陈醋</t>
  </si>
  <si>
    <t>现炒糖醋藕丁，新鲜藕丁，酸甜清脆，家常好下饭。</t>
  </si>
  <si>
    <t>农家小炒肉</t>
  </si>
  <si>
    <t>猪肉，螺丝椒，鸡蛋干，盐，蒜，大豆油，老抽，青椒酱，白砂糖</t>
  </si>
  <si>
    <t>大火煸炒，口口生香。椒香与肉香交融四溢，不腻不柴，锅气十足，妥妥人间烟火味！</t>
  </si>
  <si>
    <t>酸菜爆炒牛肉</t>
  </si>
  <si>
    <t>牛肉，盐，鸡精，蚝油，老抽，生抽，大豆油，蒜，剁椒，小叶芥菜，水，冰糖</t>
  </si>
  <si>
    <t>大火爆炒锅气足，牛肉滑嫩、酸菜解腻，酸辣鲜香更下饭。</t>
  </si>
  <si>
    <t>西红柿炒鸡蛋</t>
  </si>
  <si>
    <t>鸡蛋，西红柿，大豆油，盐，鸡精，玉米淀粉</t>
  </si>
  <si>
    <t>经典的家常菜，优选酸甜多汁的西红柿，原产地直采。切块，和鸡蛋一起炒制，红黄相间，新鲜美味。</t>
  </si>
  <si>
    <t>西兰花炒鸡胸肉</t>
  </si>
  <si>
    <t>鸡肉, 水, 洋葱, 植物油, 西芹, 生姜, 大葱, 胡萝卜, 西兰花, 大豆油, 蒜, 酱油, 海皇汁, 白砂糖, 柱候酱, 盐, 味精, 鸡油, 小葱, 京葱, 干豆豉</t>
  </si>
  <si>
    <t>脆嫩的西兰花和鸡胸肉一起炒制，荤素均衡搭配，让好食材带来健康美味。</t>
  </si>
  <si>
    <t>小炒鸡丁</t>
  </si>
  <si>
    <t>鸡胸肉，植物油，淀粉，青线椒，大豆油，生抽，蒸鱼豉油，鸡精，白胡椒，蚝油，蒜子，薄盐鲜椒，藤椒油</t>
  </si>
  <si>
    <t>鸡丁嫩滑，搭配青线椒的大火爆香，再添入藤椒油的麻辣，呈现一道下饭可口的家常菜。</t>
  </si>
  <si>
    <t>山药炒木耳</t>
  </si>
  <si>
    <t>山药 ，木耳，胡萝卜，大豆油，盐，鸡精</t>
  </si>
  <si>
    <t>绵密山药搭配爽脆木耳，点缀胡萝卜，清爽健康，口感滋润。</t>
  </si>
  <si>
    <t>葱油菜苔</t>
  </si>
  <si>
    <t>菜苔、豉油，大豆油，酱油，白砂糖，小葱</t>
  </si>
  <si>
    <t>白灼</t>
  </si>
  <si>
    <t>菜苔口感鲜嫩，色泽鲜绿，简单烫制，淋上葱油，瞬间激发食材的本味，吃起来甜甜的，清爽不腻。</t>
  </si>
  <si>
    <t>蒸嫩豆腐</t>
  </si>
  <si>
    <t>嫩豆腐，熟猪油，大豆油，酱油，白砂糖，小葱</t>
  </si>
  <si>
    <t>选用优质嫩豆腐，水润饱满，蒸制后口感细腻嫩滑，入口满满豆香。</t>
  </si>
  <si>
    <t>蒸南瓜</t>
  </si>
  <si>
    <t>南瓜，红枣</t>
  </si>
  <si>
    <t>甜</t>
  </si>
  <si>
    <t>南瓜口感绵密、红枣自然香甜，通过蒸制的烹饪方式，更好地保留食材的天然风味。</t>
  </si>
  <si>
    <t>白菜炖豆腐</t>
  </si>
  <si>
    <t>豆腐，大白菜，生抽 蒸鱼豉油，盐，蚝油，大豆油，熟猪油，蒜</t>
  </si>
  <si>
    <t>锅香豆腐与鲜嫩白菜的精彩碰撞，炖烧入味，汤汁鲜美。</t>
  </si>
  <si>
    <t>生炒上海青</t>
  </si>
  <si>
    <t>上海青，大豆油，熟猪油，蒜，盐，鸡精</t>
  </si>
  <si>
    <t>选用鲜嫩上海青现炒，咸鲜适口，清爽解腻。</t>
  </si>
  <si>
    <t>红烧茄子</t>
  </si>
  <si>
    <t>茄子，熟猪油，鸡油，蒜，剁椒，酱油，蒸鱼豉油，白砂糖</t>
  </si>
  <si>
    <t>这是一道色香味俱佳的家常菜，茄子口感软糯，味道浓郁。</t>
  </si>
  <si>
    <t>青椒炒豆芽</t>
  </si>
  <si>
    <t>绿豆芽，大豆油，青椒，盐，鸡精</t>
  </si>
  <si>
    <t>鲜嫩豆芽和翠绿青椒，经过简单翻炒，带来咸鲜可口的家常风味。</t>
  </si>
  <si>
    <t>水煮蛋</t>
  </si>
  <si>
    <t>辅食</t>
  </si>
  <si>
    <t>鸡蛋</t>
  </si>
  <si>
    <t>白水煮鸡蛋，保留鸡蛋原有的营养。</t>
  </si>
  <si>
    <t>茶叶蛋</t>
  </si>
  <si>
    <t>鸡蛋，茶叶</t>
  </si>
  <si>
    <t>五香</t>
  </si>
  <si>
    <t>加入茶叶煮制，茶叶蛋中的茶香味浓郁。</t>
  </si>
  <si>
    <t>花卷</t>
  </si>
  <si>
    <t>面点</t>
  </si>
  <si>
    <t>面粉，葱花</t>
  </si>
  <si>
    <t>优质小麦粉和面、醒发，定型，经过蒸制后，花卷蓬松有嚼劲，点缀葱花，更添风味。</t>
  </si>
  <si>
    <t>松糕</t>
  </si>
  <si>
    <t>小麦粉，南瓜，淀粉，白砂糖</t>
  </si>
  <si>
    <t>小麦粉搭配南瓜经过和面、醒发、蒸制而成，口感蓬松软糯，带着微甜。</t>
  </si>
  <si>
    <t>老面馒头</t>
  </si>
  <si>
    <t>面粉</t>
  </si>
  <si>
    <t>微甜</t>
  </si>
  <si>
    <t>老面发酵，口感微甜，扎实有嚼劲。</t>
  </si>
  <si>
    <t>糯米杂谷饭团</t>
  </si>
  <si>
    <t>糯米，鸡肉，西兰花，玉米，藜麦，胡萝卜</t>
  </si>
  <si>
    <t>杂谷配鸡肉、便捷又管饱。糯米与西兰花碎、玉米碎、藜麦、胡萝卜碎包裹着嫩滑的奥尔良鸡肉，丰富的搭配唤醒一天活力。</t>
  </si>
  <si>
    <t>黑全麦鸡丁包</t>
  </si>
  <si>
    <t>鸡丁，土豆，胡萝卜</t>
  </si>
  <si>
    <t>轻食早餐推荐。黑全麦粗粮面皮松软有嚼劲，鲜嫩鸡丁馅一口爆汁，早餐吃它健康又美味。</t>
  </si>
  <si>
    <t>蔬菜鸡蛋卷饼</t>
  </si>
  <si>
    <t>面粉，水，植物油，南瓜粉，白砂糖，盐，包菜，鸡蛋，大豆油，鸡精，蚝油，生抽，粉丝，胡萝卜</t>
  </si>
  <si>
    <t>卷出来的健康美味。南瓜饼皮搭配鸡蛋、包菜、胡萝卜丝、龙口粉丝，一口吃到多种好食材，搭配均衡、元气满分。</t>
  </si>
  <si>
    <t>葱香酱肉包</t>
  </si>
  <si>
    <t>面粉，植物油，盐，猪肉，葱</t>
  </si>
  <si>
    <t>大个头份量，皮薄馅大肉感足；大颗粒肉粒，肉馅饱满油润，鲜嫩多汁；秘制酱料制作而成，酱浓、葱香、肉香三重风味融合。</t>
  </si>
  <si>
    <t>香菇鸡肉包</t>
  </si>
  <si>
    <t>面粉，植物油，盐，青菜，香菇</t>
  </si>
  <si>
    <t>面皮添加菠菜粉，不含人工色素，颜色出圈，口感松软有韧性，好看又好吃；香菇醇厚Q弹、青菜碧绿多汁；馅料制作选用新鲜青菜，基地直采。</t>
  </si>
  <si>
    <t>香菇猪肉烧麦</t>
  </si>
  <si>
    <t>糯米，香菇，猪肉</t>
  </si>
  <si>
    <t>香菇厚实、肉香浓郁，糯米金黄。皮薄馅大，吃起来松、软、香，不油不腻、口口满足。</t>
  </si>
  <si>
    <t>奶黄鸡包</t>
  </si>
  <si>
    <t>面粉，玉米</t>
  </si>
  <si>
    <t>浓郁的奶香味道，香甜味美，加上小鸡造型，软萌可爱，深受女性、小朋友喜爱。</t>
  </si>
  <si>
    <t>荠菜鲜肉蒸饺</t>
  </si>
  <si>
    <t>猪肉，玉米，淀粉</t>
  </si>
  <si>
    <t>荠菜与鲜肉搭配，口感丰富鲜美</t>
  </si>
  <si>
    <t>老面小笼包</t>
  </si>
  <si>
    <t>猪肉，面粉</t>
  </si>
  <si>
    <t>外皮采用传统老面发酵，呈现出自然的香甜与筋道。内里肉馅十足，一口流汁。</t>
  </si>
  <si>
    <t>香菇鸡汤面</t>
  </si>
  <si>
    <t>面条</t>
  </si>
  <si>
    <t>手工挂面，蛋皮，盐，鸡油，鸡肉，香菇，青菜，青蒜花</t>
  </si>
  <si>
    <t>手工挂面爽滑有弹性，配老鸡汤，放入鸡块、香菇、青菜，老乡鸡招牌面！</t>
  </si>
  <si>
    <t>小炒鸡丁拌面</t>
  </si>
  <si>
    <t>鸡肉，植物油，淀粉，青线椒，大豆油，鲜Q面，生抽，蒸鱼豉油，鸡精，白胡椒，蚝油，蒜，薄盐鲜椒，藤椒油，酱油，白砂糖，生姜，味精，胡萝卜，熟猪油，茶叶蛋</t>
  </si>
  <si>
    <t>现炒浇头是灵魂！嫩滑鸡丁、劲道面条，拌一拌、根根入味、解馋又过瘾。</t>
  </si>
  <si>
    <t>酸辣爆炒牛肉拌面</t>
  </si>
  <si>
    <t>牛肉，盐，鸡精，蚝油，老抽，冷冻面条，生抽，大豆油，蒜，混合剁椒，薄盐鲜椒，小叶芥菜，水，味精，青蒜，白砂糖，胡萝卜，生姜，熟猪油</t>
  </si>
  <si>
    <t>现炒浇头有锅气！酸菜脆爽、牛肉嫩滑，拌面油润挂汁，好吃停不下来。</t>
  </si>
  <si>
    <t>香辣牛肉面</t>
  </si>
  <si>
    <t>面条，牛肉，青菜，卤蛋，香菜，葱花</t>
  </si>
  <si>
    <t>大碗手擀面，经典牛肉汤底加丰富配料。牛肉多多，紧实有味，香辣馥郁回味悠长。</t>
  </si>
  <si>
    <t>鸡丝热干面</t>
  </si>
  <si>
    <t>小麦粉，淀粉，鸡蛋清，芝麻酱，鸡肉，白砂糖，花生酱，大豆油</t>
  </si>
  <si>
    <t>咸鲜微甜</t>
  </si>
  <si>
    <t>劲道面条裹上浓郁麻酱汁，搭配嫩鸡丝，口味地道醇香。</t>
  </si>
  <si>
    <t>Q弹虾滑馄饨</t>
  </si>
  <si>
    <t>馄饨</t>
  </si>
  <si>
    <t>虾滑，紫菜，青葱，胡椒粉</t>
  </si>
  <si>
    <t>馄饨Q弹鲜嫩口感好，汤底清爽不腻，搭配蛋丝、紫菜，鲜味层次感直接拉满；内馅由猪肉和虾滑按黄金比例搭配，吃得到的虾粒感。</t>
  </si>
  <si>
    <t>特色鸡汤混沌</t>
  </si>
  <si>
    <t>面粉，猪肉，青葱</t>
  </si>
  <si>
    <t>招牌早餐产品之一，特色鸡汤鲜香，馄饨皮薄，馅料美味。</t>
  </si>
  <si>
    <t>小份红米糙米红薯饭</t>
  </si>
  <si>
    <t>主食</t>
  </si>
  <si>
    <t>大米，红米，糙米，红薯</t>
  </si>
  <si>
    <t>秋季主食上新！秋风起、宜润燥。精选优质红糙米与红薯，粗粮搭配，健康好吃。</t>
  </si>
  <si>
    <t>红米糙米红薯饭</t>
  </si>
  <si>
    <t>粗粮盒</t>
  </si>
  <si>
    <t>南瓜，玉米，香薯</t>
  </si>
  <si>
    <t>粗粮搭配，美味健康，老少皆宜</t>
  </si>
  <si>
    <t>米饭</t>
  </si>
  <si>
    <t>大米</t>
  </si>
  <si>
    <t>老乡鸡自有东北大米种植基地，精选东北长粒香，专业蒸饭工艺，开盖香气扑鼻，暖糯Q弹饱满。</t>
  </si>
  <si>
    <t>咸鸭蛋</t>
  </si>
  <si>
    <t>小吃</t>
  </si>
  <si>
    <t>鸭蛋</t>
  </si>
  <si>
    <t>蛋黄咸香，油润沙糯</t>
  </si>
  <si>
    <t>卤翅根</t>
  </si>
  <si>
    <t>鸡翅根</t>
  </si>
  <si>
    <t>卤</t>
  </si>
  <si>
    <t>精选优质翅根，老乡鸡大厨精心调制卤料，慢火熬制，入味可口。</t>
  </si>
  <si>
    <t>卤方干</t>
  </si>
  <si>
    <t>豆干</t>
  </si>
  <si>
    <t>精选优质方干，老乡鸡大厨精心调制卤料，慢火熬制，入味可口。</t>
  </si>
  <si>
    <t>卤鸡腿</t>
  </si>
  <si>
    <t>鸡大腿</t>
  </si>
  <si>
    <t>精选优质鸡大腿，老乡鸡大厨精心调制卤料，慢火熬制，入味可口。</t>
  </si>
  <si>
    <t>棒棒虾</t>
  </si>
  <si>
    <t>基围虾</t>
  </si>
  <si>
    <t>炸</t>
  </si>
  <si>
    <t>挑选大个头的虾，去壳留虾尾，裹特殊炸粉过油后成为一只只虾棒，外脆肉嫩。</t>
  </si>
  <si>
    <t>香脆薯饼</t>
  </si>
  <si>
    <t>土豆</t>
  </si>
  <si>
    <t>简单的制作成就不一样的美味</t>
  </si>
  <si>
    <t>炸鸡腿</t>
  </si>
  <si>
    <t>鸡腿</t>
  </si>
  <si>
    <t>精选优质鸡腿，裹上酥皮精心炸制，香气四溢，开胃可口。</t>
  </si>
  <si>
    <t>香芋地瓜丸</t>
  </si>
  <si>
    <t>地瓜，面粉</t>
  </si>
  <si>
    <t>选用香芋和地瓜为原料，香甜可口，口感软糯。</t>
  </si>
  <si>
    <t>炸鸡排</t>
  </si>
  <si>
    <t>鸡肉</t>
  </si>
  <si>
    <t>金黄酥脆的外壳包裹鲜嫩多汁的鸡肉，每一口都满足。</t>
  </si>
  <si>
    <t>脆皮鸡翅</t>
  </si>
  <si>
    <t>鸡翅</t>
  </si>
  <si>
    <t>外皮酥脆、肉嫩味美、经典原味、越吃越香。</t>
  </si>
  <si>
    <t>香脆土豆丝饼</t>
  </si>
  <si>
    <t>土豆，胡萝卜，茼蒿，葱白，淀粉，天妇罗粉</t>
  </si>
  <si>
    <t>金黄土豆丝、酥香超满足。精选土豆丝、胡萝卜丝油炸制成，咔嚓一口，咸香酥脆。</t>
  </si>
  <si>
    <t>柠檬水</t>
  </si>
  <si>
    <t>饮料</t>
  </si>
  <si>
    <t>水，果蜜糖浆，香水柠檬</t>
  </si>
  <si>
    <t>酸甜刚刚好，夏日好搭档</t>
  </si>
  <si>
    <t>蒙牛纯牛奶</t>
  </si>
  <si>
    <t>牛奶</t>
  </si>
  <si>
    <t>摩登罐装可乐</t>
  </si>
  <si>
    <t>摩登零度可乐</t>
  </si>
  <si>
    <t>摩登罐装雪碧</t>
  </si>
  <si>
    <t>摩登罐装芬达</t>
  </si>
  <si>
    <t>农夫山泉矿泉水</t>
  </si>
  <si>
    <t>雪花纯生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</si>
</sst>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3" Type="http://schemas.openxmlformats.org/officeDocument/2006/relationships/image" Target="media/image83.jpeg"/><Relationship Id="rId82" Type="http://schemas.openxmlformats.org/officeDocument/2006/relationships/image" Target="media/image82.jpeg"/><Relationship Id="rId81" Type="http://schemas.openxmlformats.org/officeDocument/2006/relationships/image" Target="media/image81.jpeg"/><Relationship Id="rId80" Type="http://schemas.openxmlformats.org/officeDocument/2006/relationships/image" Target="media/image80.jpeg"/><Relationship Id="rId8" Type="http://schemas.openxmlformats.org/officeDocument/2006/relationships/image" Target="media/image8.jpeg"/><Relationship Id="rId79" Type="http://schemas.openxmlformats.org/officeDocument/2006/relationships/image" Target="media/image79.jpeg"/><Relationship Id="rId78" Type="http://schemas.openxmlformats.org/officeDocument/2006/relationships/image" Target="media/image78.jpeg"/><Relationship Id="rId77" Type="http://schemas.openxmlformats.org/officeDocument/2006/relationships/image" Target="media/image77.jpeg"/><Relationship Id="rId76" Type="http://schemas.openxmlformats.org/officeDocument/2006/relationships/image" Target="media/image76.jpeg"/><Relationship Id="rId75" Type="http://schemas.openxmlformats.org/officeDocument/2006/relationships/image" Target="media/image75.jpeg"/><Relationship Id="rId74" Type="http://schemas.openxmlformats.org/officeDocument/2006/relationships/image" Target="media/image74.jpeg"/><Relationship Id="rId73" Type="http://schemas.openxmlformats.org/officeDocument/2006/relationships/image" Target="media/image73.jpeg"/><Relationship Id="rId72" Type="http://schemas.openxmlformats.org/officeDocument/2006/relationships/image" Target="media/image72.jpeg"/><Relationship Id="rId71" Type="http://schemas.openxmlformats.org/officeDocument/2006/relationships/image" Target="media/image71.jpeg"/><Relationship Id="rId70" Type="http://schemas.openxmlformats.org/officeDocument/2006/relationships/image" Target="media/image70.jpeg"/><Relationship Id="rId7" Type="http://schemas.openxmlformats.org/officeDocument/2006/relationships/image" Target="media/image7.jpeg"/><Relationship Id="rId69" Type="http://schemas.openxmlformats.org/officeDocument/2006/relationships/image" Target="media/image69.jpeg"/><Relationship Id="rId68" Type="http://schemas.openxmlformats.org/officeDocument/2006/relationships/image" Target="media/image68.jpeg"/><Relationship Id="rId67" Type="http://schemas.openxmlformats.org/officeDocument/2006/relationships/image" Target="media/image67.jpeg"/><Relationship Id="rId66" Type="http://schemas.openxmlformats.org/officeDocument/2006/relationships/image" Target="media/image66.jpeg"/><Relationship Id="rId65" Type="http://schemas.openxmlformats.org/officeDocument/2006/relationships/image" Target="media/image65.jpeg"/><Relationship Id="rId64" Type="http://schemas.openxmlformats.org/officeDocument/2006/relationships/image" Target="media/image64.jpeg"/><Relationship Id="rId63" Type="http://schemas.openxmlformats.org/officeDocument/2006/relationships/image" Target="media/image63.jpe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jpeg"/><Relationship Id="rId6" Type="http://schemas.openxmlformats.org/officeDocument/2006/relationships/image" Target="media/image6.jpeg"/><Relationship Id="rId59" Type="http://schemas.openxmlformats.org/officeDocument/2006/relationships/image" Target="media/image59.jpeg"/><Relationship Id="rId58" Type="http://schemas.openxmlformats.org/officeDocument/2006/relationships/image" Target="media/image58.jpeg"/><Relationship Id="rId57" Type="http://schemas.openxmlformats.org/officeDocument/2006/relationships/image" Target="media/image57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jpeg"/><Relationship Id="rId53" Type="http://schemas.openxmlformats.org/officeDocument/2006/relationships/image" Target="media/image53.jpeg"/><Relationship Id="rId52" Type="http://schemas.openxmlformats.org/officeDocument/2006/relationships/image" Target="media/image52.jpeg"/><Relationship Id="rId51" Type="http://schemas.openxmlformats.org/officeDocument/2006/relationships/image" Target="media/image51.jpeg"/><Relationship Id="rId50" Type="http://schemas.openxmlformats.org/officeDocument/2006/relationships/image" Target="media/image50.jpeg"/><Relationship Id="rId5" Type="http://schemas.openxmlformats.org/officeDocument/2006/relationships/image" Target="media/image5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jpeg"/><Relationship Id="rId44" Type="http://schemas.openxmlformats.org/officeDocument/2006/relationships/image" Target="media/image44.jpeg"/><Relationship Id="rId43" Type="http://schemas.openxmlformats.org/officeDocument/2006/relationships/image" Target="media/image43.jpeg"/><Relationship Id="rId42" Type="http://schemas.openxmlformats.org/officeDocument/2006/relationships/image" Target="media/image42.jpeg"/><Relationship Id="rId41" Type="http://schemas.openxmlformats.org/officeDocument/2006/relationships/image" Target="media/image41.jpe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jpeg"/><Relationship Id="rId32" Type="http://schemas.openxmlformats.org/officeDocument/2006/relationships/image" Target="media/image32.jpeg"/><Relationship Id="rId31" Type="http://schemas.openxmlformats.org/officeDocument/2006/relationships/image" Target="media/image31.jpe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"/>
  <sheetViews>
    <sheetView tabSelected="1" zoomScale="83" zoomScaleNormal="83" topLeftCell="A30" workbookViewId="0">
      <selection activeCell="I85" sqref="I85"/>
    </sheetView>
  </sheetViews>
  <sheetFormatPr defaultColWidth="10" defaultRowHeight="13.95"/>
  <cols>
    <col min="1" max="1" width="15.4953271028037" customWidth="1"/>
    <col min="3" max="3" width="13.6355140186916" customWidth="1"/>
    <col min="5" max="5" width="128.140186915888" customWidth="1"/>
    <col min="9" max="9" width="107.95327102803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79.25" spans="1:9">
      <c r="A2" t="s">
        <v>9</v>
      </c>
      <c r="B2">
        <v>15</v>
      </c>
      <c r="C2" t="str">
        <f>_xlfn.DISPIMG("ID_5538DD2FDA2442C998B1B8A73FC3D2AD",1)</f>
        <v>=DISPIMG("ID_5538DD2FDA2442C998B1B8A73FC3D2AD",1)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ht="79.75" spans="1:9">
      <c r="A3" t="s">
        <v>16</v>
      </c>
      <c r="B3">
        <v>36</v>
      </c>
      <c r="C3" t="str">
        <f>_xlfn.DISPIMG("ID_970E3B17C9B6462A99A2DB983756AB0B",1)</f>
        <v>=DISPIMG("ID_970E3B17C9B6462A99A2DB983756AB0B",1)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17</v>
      </c>
    </row>
    <row r="4" ht="79.75" spans="1:9">
      <c r="A4" t="s">
        <v>18</v>
      </c>
      <c r="B4">
        <v>68</v>
      </c>
      <c r="C4" t="str">
        <f>_xlfn.DISPIMG("ID_75D57E47E9FB439BBCD24AFBFAFC68B2",1)</f>
        <v>=DISPIMG("ID_75D57E47E9FB439BBCD24AFBFAFC68B2",1)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s="1" t="s">
        <v>19</v>
      </c>
    </row>
    <row r="5" ht="79" spans="1:9">
      <c r="A5" t="s">
        <v>20</v>
      </c>
      <c r="B5">
        <v>11</v>
      </c>
      <c r="C5" t="str">
        <f>_xlfn.DISPIMG("ID_CA31A4842BAC43B3A61BB0662A4C23D4",1)</f>
        <v>=DISPIMG("ID_CA31A4842BAC43B3A61BB0662A4C23D4",1)</v>
      </c>
      <c r="D5" t="s">
        <v>10</v>
      </c>
      <c r="E5" t="s">
        <v>21</v>
      </c>
      <c r="F5" t="s">
        <v>12</v>
      </c>
      <c r="G5" t="s">
        <v>13</v>
      </c>
      <c r="H5" t="s">
        <v>22</v>
      </c>
      <c r="I5" t="s">
        <v>23</v>
      </c>
    </row>
    <row r="6" ht="76.95" spans="1:9">
      <c r="A6" t="s">
        <v>24</v>
      </c>
      <c r="B6">
        <v>16</v>
      </c>
      <c r="C6" t="str">
        <f>_xlfn.DISPIMG("ID_F6A154237D114907939E57815EA29187",1)</f>
        <v>=DISPIMG("ID_F6A154237D114907939E57815EA29187",1)</v>
      </c>
      <c r="D6" t="s">
        <v>25</v>
      </c>
      <c r="E6" t="s">
        <v>26</v>
      </c>
      <c r="F6" t="s">
        <v>27</v>
      </c>
      <c r="G6" t="s">
        <v>13</v>
      </c>
      <c r="H6" t="s">
        <v>28</v>
      </c>
      <c r="I6" t="s">
        <v>29</v>
      </c>
    </row>
    <row r="7" ht="81.05" spans="1:9">
      <c r="A7" t="s">
        <v>30</v>
      </c>
      <c r="B7">
        <v>18</v>
      </c>
      <c r="C7" t="str">
        <f>_xlfn.DISPIMG("ID_0071F299990F47D4B023809D173E7257",1)</f>
        <v>=DISPIMG("ID_0071F299990F47D4B023809D173E7257",1)</v>
      </c>
      <c r="D7" t="s">
        <v>25</v>
      </c>
      <c r="E7" t="s">
        <v>31</v>
      </c>
      <c r="F7" t="s">
        <v>12</v>
      </c>
      <c r="G7" t="s">
        <v>13</v>
      </c>
      <c r="H7" t="s">
        <v>22</v>
      </c>
      <c r="I7" t="s">
        <v>32</v>
      </c>
    </row>
    <row r="8" ht="79" spans="1:9">
      <c r="A8" t="s">
        <v>33</v>
      </c>
      <c r="B8">
        <v>19</v>
      </c>
      <c r="C8" t="str">
        <f>_xlfn.DISPIMG("ID_CF25EAC12E434CE7A44B14E7C0A652E1",1)</f>
        <v>=DISPIMG("ID_CF25EAC12E434CE7A44B14E7C0A652E1",1)</v>
      </c>
      <c r="D8" t="s">
        <v>25</v>
      </c>
      <c r="E8" t="s">
        <v>34</v>
      </c>
      <c r="F8" t="s">
        <v>12</v>
      </c>
      <c r="G8" t="s">
        <v>13</v>
      </c>
      <c r="H8" t="s">
        <v>22</v>
      </c>
      <c r="I8" t="s">
        <v>35</v>
      </c>
    </row>
    <row r="9" ht="80.1" spans="1:9">
      <c r="A9" t="s">
        <v>36</v>
      </c>
      <c r="B9">
        <v>14</v>
      </c>
      <c r="C9" t="str">
        <f>_xlfn.DISPIMG("ID_1017A4468AD348E0AC321D5059282727",1)</f>
        <v>=DISPIMG("ID_1017A4468AD348E0AC321D5059282727",1)</v>
      </c>
      <c r="D9" t="s">
        <v>25</v>
      </c>
      <c r="E9" t="s">
        <v>37</v>
      </c>
      <c r="F9" t="s">
        <v>38</v>
      </c>
      <c r="G9" t="s">
        <v>13</v>
      </c>
      <c r="H9" t="s">
        <v>28</v>
      </c>
      <c r="I9" t="s">
        <v>39</v>
      </c>
    </row>
    <row r="10" ht="81.75" spans="1:9">
      <c r="A10" t="s">
        <v>40</v>
      </c>
      <c r="B10">
        <v>13</v>
      </c>
      <c r="C10" t="str">
        <f>_xlfn.DISPIMG("ID_F2393B95683E4FA994FDA7901D1163C9",1)</f>
        <v>=DISPIMG("ID_F2393B95683E4FA994FDA7901D1163C9",1)</v>
      </c>
      <c r="D10" t="s">
        <v>25</v>
      </c>
      <c r="E10" t="s">
        <v>41</v>
      </c>
      <c r="F10" t="s">
        <v>12</v>
      </c>
      <c r="G10" t="s">
        <v>13</v>
      </c>
      <c r="H10" t="s">
        <v>28</v>
      </c>
      <c r="I10" t="s">
        <v>42</v>
      </c>
    </row>
    <row r="11" ht="80.3" spans="1:9">
      <c r="A11" t="s">
        <v>43</v>
      </c>
      <c r="B11">
        <v>29</v>
      </c>
      <c r="C11" t="str">
        <f>_xlfn.DISPIMG("ID_8DEB08122A1547A58941AE37BCC3090E",1)</f>
        <v>=DISPIMG("ID_8DEB08122A1547A58941AE37BCC3090E",1)</v>
      </c>
      <c r="D11" t="s">
        <v>25</v>
      </c>
      <c r="E11" t="s">
        <v>44</v>
      </c>
      <c r="F11" t="s">
        <v>12</v>
      </c>
      <c r="G11" t="s">
        <v>13</v>
      </c>
      <c r="H11" t="s">
        <v>45</v>
      </c>
      <c r="I11" t="s">
        <v>46</v>
      </c>
    </row>
    <row r="12" ht="78.6" spans="1:9">
      <c r="A12" t="s">
        <v>47</v>
      </c>
      <c r="B12">
        <v>29</v>
      </c>
      <c r="C12" t="str">
        <f>_xlfn.DISPIMG("ID_0887A930381842068D5634667ED4C019",1)</f>
        <v>=DISPIMG("ID_0887A930381842068D5634667ED4C019",1)</v>
      </c>
      <c r="D12" t="s">
        <v>25</v>
      </c>
      <c r="E12" t="s">
        <v>48</v>
      </c>
      <c r="F12" t="s">
        <v>49</v>
      </c>
      <c r="G12" t="s">
        <v>13</v>
      </c>
      <c r="H12" t="s">
        <v>45</v>
      </c>
      <c r="I12" t="s">
        <v>50</v>
      </c>
    </row>
    <row r="13" ht="80.65" spans="1:9">
      <c r="A13" t="s">
        <v>51</v>
      </c>
      <c r="B13">
        <v>15</v>
      </c>
      <c r="C13" t="str">
        <f>_xlfn.DISPIMG("ID_00B1370E89144C75B49AC0681AF80D85",1)</f>
        <v>=DISPIMG("ID_00B1370E89144C75B49AC0681AF80D85",1)</v>
      </c>
      <c r="D13" t="s">
        <v>25</v>
      </c>
      <c r="E13" t="s">
        <v>52</v>
      </c>
      <c r="F13" t="s">
        <v>38</v>
      </c>
      <c r="G13" t="s">
        <v>13</v>
      </c>
      <c r="H13" t="s">
        <v>22</v>
      </c>
      <c r="I13" t="s">
        <v>53</v>
      </c>
    </row>
    <row r="14" ht="79.5" spans="1:9">
      <c r="A14" t="s">
        <v>54</v>
      </c>
      <c r="B14">
        <v>11</v>
      </c>
      <c r="C14" t="str">
        <f>_xlfn.DISPIMG("ID_21B8976846F64B2CB5E3F70CEC3CF6E3",1)</f>
        <v>=DISPIMG("ID_21B8976846F64B2CB5E3F70CEC3CF6E3",1)</v>
      </c>
      <c r="D14" t="s">
        <v>25</v>
      </c>
      <c r="E14" t="s">
        <v>55</v>
      </c>
      <c r="F14" t="s">
        <v>12</v>
      </c>
      <c r="G14" t="s">
        <v>13</v>
      </c>
      <c r="H14" t="s">
        <v>22</v>
      </c>
      <c r="I14" t="s">
        <v>56</v>
      </c>
    </row>
    <row r="15" ht="79.35" spans="1:9">
      <c r="A15" t="s">
        <v>57</v>
      </c>
      <c r="B15">
        <v>14</v>
      </c>
      <c r="C15" t="str">
        <f>_xlfn.DISPIMG("ID_1774A6BA263E477AAEE123CC0467154E",1)</f>
        <v>=DISPIMG("ID_1774A6BA263E477AAEE123CC0467154E",1)</v>
      </c>
      <c r="D15" t="s">
        <v>25</v>
      </c>
      <c r="E15" t="s">
        <v>58</v>
      </c>
      <c r="F15" t="s">
        <v>12</v>
      </c>
      <c r="G15" t="s">
        <v>13</v>
      </c>
      <c r="H15" t="s">
        <v>22</v>
      </c>
      <c r="I15" t="s">
        <v>59</v>
      </c>
    </row>
    <row r="16" ht="78.95" spans="1:9">
      <c r="A16" t="s">
        <v>60</v>
      </c>
      <c r="B16">
        <v>20</v>
      </c>
      <c r="C16" t="str">
        <f>_xlfn.DISPIMG("ID_0418845DEEE644A5946CC0EBEA09D14C",1)</f>
        <v>=DISPIMG("ID_0418845DEEE644A5946CC0EBEA09D14C",1)</v>
      </c>
      <c r="D16" t="s">
        <v>25</v>
      </c>
      <c r="E16" t="s">
        <v>61</v>
      </c>
      <c r="F16" t="s">
        <v>27</v>
      </c>
      <c r="G16" t="s">
        <v>13</v>
      </c>
      <c r="H16" t="s">
        <v>22</v>
      </c>
      <c r="I16" t="s">
        <v>62</v>
      </c>
    </row>
    <row r="17" ht="79" spans="1:9">
      <c r="A17" t="s">
        <v>63</v>
      </c>
      <c r="B17">
        <v>9.9</v>
      </c>
      <c r="C17" t="str">
        <f>_xlfn.DISPIMG("ID_59C8FF45B1F24CF1910350795D8E17D0",1)</f>
        <v>=DISPIMG("ID_59C8FF45B1F24CF1910350795D8E17D0",1)</v>
      </c>
      <c r="D17" t="s">
        <v>25</v>
      </c>
      <c r="E17" t="s">
        <v>64</v>
      </c>
      <c r="F17" t="s">
        <v>27</v>
      </c>
      <c r="G17" t="s">
        <v>13</v>
      </c>
      <c r="H17" t="s">
        <v>22</v>
      </c>
      <c r="I17" t="s">
        <v>65</v>
      </c>
    </row>
    <row r="18" ht="79.45" spans="1:9">
      <c r="A18" t="s">
        <v>66</v>
      </c>
      <c r="B18">
        <v>25</v>
      </c>
      <c r="C18" t="str">
        <f>_xlfn.DISPIMG("ID_83BE5ACD9C234FC2A43FDE3C18AE0D5E",1)</f>
        <v>=DISPIMG("ID_83BE5ACD9C234FC2A43FDE3C18AE0D5E",1)</v>
      </c>
      <c r="D18" t="s">
        <v>25</v>
      </c>
      <c r="E18" t="s">
        <v>67</v>
      </c>
      <c r="F18" t="s">
        <v>12</v>
      </c>
      <c r="G18" t="s">
        <v>68</v>
      </c>
      <c r="H18" t="s">
        <v>28</v>
      </c>
      <c r="I18" t="s">
        <v>69</v>
      </c>
    </row>
    <row r="19" ht="79.35" spans="1:9">
      <c r="A19" t="s">
        <v>70</v>
      </c>
      <c r="B19">
        <v>6</v>
      </c>
      <c r="C19" t="str">
        <f>_xlfn.DISPIMG("ID_B7413F5277694819A2CC63F989C984C9",1)</f>
        <v>=DISPIMG("ID_B7413F5277694819A2CC63F989C984C9",1)</v>
      </c>
      <c r="D19" t="s">
        <v>25</v>
      </c>
      <c r="E19" t="s">
        <v>71</v>
      </c>
      <c r="F19" t="s">
        <v>12</v>
      </c>
      <c r="G19" t="s">
        <v>13</v>
      </c>
      <c r="H19" t="s">
        <v>22</v>
      </c>
      <c r="I19" t="s">
        <v>72</v>
      </c>
    </row>
    <row r="20" ht="79.25" spans="1:9">
      <c r="A20" t="s">
        <v>73</v>
      </c>
      <c r="B20">
        <v>11</v>
      </c>
      <c r="C20" t="str">
        <f>_xlfn.DISPIMG("ID_7AF7F0F40A6A42B6AE0A0EF35EFA0FD3",1)</f>
        <v>=DISPIMG("ID_7AF7F0F40A6A42B6AE0A0EF35EFA0FD3",1)</v>
      </c>
      <c r="D20" t="s">
        <v>25</v>
      </c>
      <c r="E20" t="s">
        <v>74</v>
      </c>
      <c r="F20" t="s">
        <v>12</v>
      </c>
      <c r="G20" t="s">
        <v>13</v>
      </c>
      <c r="H20" t="s">
        <v>75</v>
      </c>
      <c r="I20" t="s">
        <v>76</v>
      </c>
    </row>
    <row r="21" ht="79.95" spans="1:9">
      <c r="A21" t="s">
        <v>77</v>
      </c>
      <c r="B21">
        <v>14</v>
      </c>
      <c r="C21" t="str">
        <f>_xlfn.DISPIMG("ID_46D660EEF9FF4D949012954F76A8FC59",1)</f>
        <v>=DISPIMG("ID_46D660EEF9FF4D949012954F76A8FC59",1)</v>
      </c>
      <c r="D21" t="s">
        <v>25</v>
      </c>
      <c r="E21" t="s">
        <v>78</v>
      </c>
      <c r="F21" t="s">
        <v>12</v>
      </c>
      <c r="G21" t="s">
        <v>68</v>
      </c>
      <c r="H21" t="s">
        <v>75</v>
      </c>
      <c r="I21" t="s">
        <v>79</v>
      </c>
    </row>
    <row r="22" ht="80.45" spans="1:9">
      <c r="A22" t="s">
        <v>80</v>
      </c>
      <c r="B22">
        <v>20</v>
      </c>
      <c r="C22" t="str">
        <f>_xlfn.DISPIMG("ID_A356121897D345C987A8704C73D3C02E",1)</f>
        <v>=DISPIMG("ID_A356121897D345C987A8704C73D3C02E",1)</v>
      </c>
      <c r="D22" t="s">
        <v>25</v>
      </c>
      <c r="E22" t="s">
        <v>81</v>
      </c>
      <c r="F22" t="s">
        <v>27</v>
      </c>
      <c r="G22" t="s">
        <v>13</v>
      </c>
      <c r="H22" t="s">
        <v>28</v>
      </c>
      <c r="I22" t="s">
        <v>82</v>
      </c>
    </row>
    <row r="23" ht="79.5" spans="1:9">
      <c r="A23" t="s">
        <v>83</v>
      </c>
      <c r="B23">
        <v>19</v>
      </c>
      <c r="C23" t="str">
        <f>_xlfn.DISPIMG("ID_3AFF87BAEDFE4D65B94D507EB050662F",1)</f>
        <v>=DISPIMG("ID_3AFF87BAEDFE4D65B94D507EB050662F",1)</v>
      </c>
      <c r="D23" t="s">
        <v>25</v>
      </c>
      <c r="E23" t="s">
        <v>84</v>
      </c>
      <c r="F23" t="s">
        <v>49</v>
      </c>
      <c r="G23" t="s">
        <v>13</v>
      </c>
      <c r="H23" t="s">
        <v>85</v>
      </c>
      <c r="I23" t="s">
        <v>86</v>
      </c>
    </row>
    <row r="24" ht="80" spans="1:9">
      <c r="A24" t="s">
        <v>87</v>
      </c>
      <c r="B24">
        <v>18</v>
      </c>
      <c r="C24" t="str">
        <f>_xlfn.DISPIMG("ID_16E142BAA46947DFBBF36AB862D46FD1",1)</f>
        <v>=DISPIMG("ID_16E142BAA46947DFBBF36AB862D46FD1",1)</v>
      </c>
      <c r="D24" t="s">
        <v>25</v>
      </c>
      <c r="E24" t="s">
        <v>88</v>
      </c>
      <c r="F24" t="s">
        <v>49</v>
      </c>
      <c r="G24" t="s">
        <v>13</v>
      </c>
      <c r="H24" t="s">
        <v>85</v>
      </c>
      <c r="I24" t="s">
        <v>89</v>
      </c>
    </row>
    <row r="25" ht="81.65" spans="1:9">
      <c r="A25" t="s">
        <v>90</v>
      </c>
      <c r="B25">
        <v>9</v>
      </c>
      <c r="C25" t="str">
        <f>_xlfn.DISPIMG("ID_4FAB9DD72B3347938BC35C3CAE2F91BF",1)</f>
        <v>=DISPIMG("ID_4FAB9DD72B3347938BC35C3CAE2F91BF",1)</v>
      </c>
      <c r="D25" t="s">
        <v>25</v>
      </c>
      <c r="E25" t="s">
        <v>91</v>
      </c>
      <c r="F25" t="s">
        <v>38</v>
      </c>
      <c r="G25" t="s">
        <v>13</v>
      </c>
      <c r="H25" t="s">
        <v>45</v>
      </c>
      <c r="I25" t="s">
        <v>92</v>
      </c>
    </row>
    <row r="26" ht="82.45" spans="1:9">
      <c r="A26" t="s">
        <v>93</v>
      </c>
      <c r="B26">
        <v>26</v>
      </c>
      <c r="C26" t="str">
        <f>_xlfn.DISPIMG("ID_328206AD4EED49849ECB7FFD5D464B3B",1)</f>
        <v>=DISPIMG("ID_328206AD4EED49849ECB7FFD5D464B3B",1)</v>
      </c>
      <c r="D26" t="s">
        <v>25</v>
      </c>
      <c r="E26" t="s">
        <v>94</v>
      </c>
      <c r="F26" t="s">
        <v>27</v>
      </c>
      <c r="G26" t="s">
        <v>13</v>
      </c>
      <c r="H26" t="s">
        <v>85</v>
      </c>
      <c r="I26" t="s">
        <v>95</v>
      </c>
    </row>
    <row r="27" ht="79.25" spans="1:9">
      <c r="A27" t="s">
        <v>96</v>
      </c>
      <c r="B27">
        <v>12</v>
      </c>
      <c r="C27" t="str">
        <f>_xlfn.DISPIMG("ID_5C27EEA9790E4E16913EDFF8CC55BA63",1)</f>
        <v>=DISPIMG("ID_5C27EEA9790E4E16913EDFF8CC55BA63",1)</v>
      </c>
      <c r="D27" t="s">
        <v>25</v>
      </c>
      <c r="E27" t="s">
        <v>97</v>
      </c>
      <c r="F27" t="s">
        <v>12</v>
      </c>
      <c r="G27" t="s">
        <v>13</v>
      </c>
      <c r="H27" t="s">
        <v>75</v>
      </c>
      <c r="I27" t="s">
        <v>98</v>
      </c>
    </row>
    <row r="28" ht="78.75" spans="1:9">
      <c r="A28" t="s">
        <v>99</v>
      </c>
      <c r="B28">
        <v>7</v>
      </c>
      <c r="C28" t="str">
        <f>_xlfn.DISPIMG("ID_4E2D8D32086A490DBE6708DF59E57C91",1)</f>
        <v>=DISPIMG("ID_4E2D8D32086A490DBE6708DF59E57C91",1)</v>
      </c>
      <c r="D28" t="s">
        <v>25</v>
      </c>
      <c r="E28" t="s">
        <v>100</v>
      </c>
      <c r="F28" t="s">
        <v>27</v>
      </c>
      <c r="G28" t="s">
        <v>68</v>
      </c>
      <c r="H28" t="s">
        <v>75</v>
      </c>
      <c r="I28" t="s">
        <v>101</v>
      </c>
    </row>
    <row r="29" ht="78.35" spans="1:9">
      <c r="A29" t="s">
        <v>102</v>
      </c>
      <c r="B29">
        <v>14</v>
      </c>
      <c r="C29" t="str">
        <f>_xlfn.DISPIMG("ID_3E83770FB8D34D55BEC1856A92E85B53",1)</f>
        <v>=DISPIMG("ID_3E83770FB8D34D55BEC1856A92E85B53",1)</v>
      </c>
      <c r="D29" t="s">
        <v>25</v>
      </c>
      <c r="E29" t="s">
        <v>103</v>
      </c>
      <c r="F29" t="s">
        <v>27</v>
      </c>
      <c r="G29" t="s">
        <v>13</v>
      </c>
      <c r="H29" t="s">
        <v>75</v>
      </c>
      <c r="I29" t="s">
        <v>104</v>
      </c>
    </row>
    <row r="30" ht="79.9" spans="1:9">
      <c r="A30" t="s">
        <v>105</v>
      </c>
      <c r="B30">
        <v>22</v>
      </c>
      <c r="C30" t="str">
        <f>_xlfn.DISPIMG("ID_C2DFC7F29D574AC68C5DCFBF5C5FCF1B",1)</f>
        <v>=DISPIMG("ID_C2DFC7F29D574AC68C5DCFBF5C5FCF1B",1)</v>
      </c>
      <c r="D30" t="s">
        <v>25</v>
      </c>
      <c r="E30" t="s">
        <v>106</v>
      </c>
      <c r="F30" t="s">
        <v>27</v>
      </c>
      <c r="G30" t="s">
        <v>13</v>
      </c>
      <c r="H30" t="s">
        <v>75</v>
      </c>
      <c r="I30" t="s">
        <v>107</v>
      </c>
    </row>
    <row r="31" ht="79.15" spans="1:9">
      <c r="A31" t="s">
        <v>108</v>
      </c>
      <c r="B31">
        <v>9</v>
      </c>
      <c r="C31" t="str">
        <f>_xlfn.DISPIMG("ID_58DD0E2A20D64154A20BCC9C58F769D1",1)</f>
        <v>=DISPIMG("ID_58DD0E2A20D64154A20BCC9C58F769D1",1)</v>
      </c>
      <c r="D31" t="s">
        <v>25</v>
      </c>
      <c r="E31" t="s">
        <v>109</v>
      </c>
      <c r="F31" t="s">
        <v>12</v>
      </c>
      <c r="G31" t="s">
        <v>13</v>
      </c>
      <c r="H31" t="s">
        <v>75</v>
      </c>
      <c r="I31" t="s">
        <v>110</v>
      </c>
    </row>
    <row r="32" ht="79" spans="1:9">
      <c r="A32" t="s">
        <v>111</v>
      </c>
      <c r="B32">
        <v>14</v>
      </c>
      <c r="C32" t="str">
        <f>_xlfn.DISPIMG("ID_8B7FB47BA5C6479FB09BEB43E3BEDBF9",1)</f>
        <v>=DISPIMG("ID_8B7FB47BA5C6479FB09BEB43E3BEDBF9",1)</v>
      </c>
      <c r="D32" t="s">
        <v>25</v>
      </c>
      <c r="E32" t="s">
        <v>112</v>
      </c>
      <c r="F32" t="s">
        <v>12</v>
      </c>
      <c r="G32" t="s">
        <v>13</v>
      </c>
      <c r="H32" t="s">
        <v>75</v>
      </c>
      <c r="I32" t="s">
        <v>113</v>
      </c>
    </row>
    <row r="33" ht="79.75" spans="1:9">
      <c r="A33" t="s">
        <v>114</v>
      </c>
      <c r="B33">
        <v>13</v>
      </c>
      <c r="C33" t="str">
        <f>_xlfn.DISPIMG("ID_C8EA4B9FF5A146CF8D532BF35E1B9F18",1)</f>
        <v>=DISPIMG("ID_C8EA4B9FF5A146CF8D532BF35E1B9F18",1)</v>
      </c>
      <c r="D33" t="s">
        <v>25</v>
      </c>
      <c r="E33" t="s">
        <v>115</v>
      </c>
      <c r="F33" t="s">
        <v>49</v>
      </c>
      <c r="G33" t="s">
        <v>13</v>
      </c>
      <c r="H33" t="s">
        <v>75</v>
      </c>
      <c r="I33" t="s">
        <v>116</v>
      </c>
    </row>
    <row r="34" ht="79.5" spans="1:9">
      <c r="A34" t="s">
        <v>117</v>
      </c>
      <c r="B34">
        <v>9</v>
      </c>
      <c r="C34" t="str">
        <f>_xlfn.DISPIMG("ID_B61D37396F9A4681A236CD7678A10975",1)</f>
        <v>=DISPIMG("ID_B61D37396F9A4681A236CD7678A10975",1)</v>
      </c>
      <c r="D34" t="s">
        <v>25</v>
      </c>
      <c r="E34" t="s">
        <v>118</v>
      </c>
      <c r="F34" t="s">
        <v>12</v>
      </c>
      <c r="G34" t="s">
        <v>13</v>
      </c>
      <c r="H34" t="s">
        <v>75</v>
      </c>
      <c r="I34" t="s">
        <v>119</v>
      </c>
    </row>
    <row r="35" ht="80" spans="1:9">
      <c r="A35" t="s">
        <v>120</v>
      </c>
      <c r="B35">
        <v>8</v>
      </c>
      <c r="C35" t="str">
        <f>_xlfn.DISPIMG("ID_83705BB997994589B9FEDEE6495B72CC",1)</f>
        <v>=DISPIMG("ID_83705BB997994589B9FEDEE6495B72CC",1)</v>
      </c>
      <c r="D35" t="s">
        <v>25</v>
      </c>
      <c r="E35" t="s">
        <v>121</v>
      </c>
      <c r="F35" t="s">
        <v>12</v>
      </c>
      <c r="G35" t="s">
        <v>13</v>
      </c>
      <c r="H35" t="s">
        <v>122</v>
      </c>
      <c r="I35" t="s">
        <v>123</v>
      </c>
    </row>
    <row r="36" ht="79.35" spans="1:9">
      <c r="A36" t="s">
        <v>124</v>
      </c>
      <c r="B36">
        <v>3.9</v>
      </c>
      <c r="C36" t="str">
        <f>_xlfn.DISPIMG("ID_22E3BE71AEC543959AFB60F98896ED5C",1)</f>
        <v>=DISPIMG("ID_22E3BE71AEC543959AFB60F98896ED5C",1)</v>
      </c>
      <c r="D36" t="s">
        <v>25</v>
      </c>
      <c r="E36" t="s">
        <v>125</v>
      </c>
      <c r="F36" t="s">
        <v>12</v>
      </c>
      <c r="G36" t="s">
        <v>13</v>
      </c>
      <c r="H36" t="s">
        <v>22</v>
      </c>
      <c r="I36" t="s">
        <v>126</v>
      </c>
    </row>
    <row r="37" ht="78.95" spans="1:9">
      <c r="A37" t="s">
        <v>127</v>
      </c>
      <c r="B37">
        <v>5</v>
      </c>
      <c r="C37" t="str">
        <f>_xlfn.DISPIMG("ID_43E5A5BB30F14475B73320705AA35A94",1)</f>
        <v>=DISPIMG("ID_43E5A5BB30F14475B73320705AA35A94",1)</v>
      </c>
      <c r="D37" t="s">
        <v>25</v>
      </c>
      <c r="E37" t="s">
        <v>128</v>
      </c>
      <c r="F37" t="s">
        <v>12</v>
      </c>
      <c r="G37" t="s">
        <v>129</v>
      </c>
      <c r="H37" t="s">
        <v>22</v>
      </c>
      <c r="I37" t="s">
        <v>130</v>
      </c>
    </row>
    <row r="38" ht="80.3" spans="1:9">
      <c r="A38" t="s">
        <v>131</v>
      </c>
      <c r="B38">
        <v>8</v>
      </c>
      <c r="C38" t="str">
        <f>_xlfn.DISPIMG("ID_4D27B24D8EAC42859B03CDA032690435",1)</f>
        <v>=DISPIMG("ID_4D27B24D8EAC42859B03CDA032690435",1)</v>
      </c>
      <c r="D38" t="s">
        <v>25</v>
      </c>
      <c r="E38" t="s">
        <v>132</v>
      </c>
      <c r="F38" t="s">
        <v>12</v>
      </c>
      <c r="G38" t="s">
        <v>13</v>
      </c>
      <c r="H38" t="s">
        <v>14</v>
      </c>
      <c r="I38" t="s">
        <v>133</v>
      </c>
    </row>
    <row r="39" ht="80.25" spans="1:9">
      <c r="A39" t="s">
        <v>134</v>
      </c>
      <c r="B39">
        <v>6</v>
      </c>
      <c r="C39" t="str">
        <f>_xlfn.DISPIMG("ID_A69F06EC1DA24CB8B8E6EA6996162F7C",1)</f>
        <v>=DISPIMG("ID_A69F06EC1DA24CB8B8E6EA6996162F7C",1)</v>
      </c>
      <c r="D39" t="s">
        <v>25</v>
      </c>
      <c r="E39" t="s">
        <v>135</v>
      </c>
      <c r="F39" t="s">
        <v>12</v>
      </c>
      <c r="G39" t="s">
        <v>13</v>
      </c>
      <c r="H39" t="s">
        <v>75</v>
      </c>
      <c r="I39" t="s">
        <v>136</v>
      </c>
    </row>
    <row r="40" ht="78.95" spans="1:9">
      <c r="A40" t="s">
        <v>137</v>
      </c>
      <c r="B40">
        <v>8</v>
      </c>
      <c r="C40" t="str">
        <f>_xlfn.DISPIMG("ID_C911EEADF1D440E281F757152C8C829A",1)</f>
        <v>=DISPIMG("ID_C911EEADF1D440E281F757152C8C829A",1)</v>
      </c>
      <c r="D40" t="s">
        <v>25</v>
      </c>
      <c r="E40" t="s">
        <v>138</v>
      </c>
      <c r="F40" t="s">
        <v>12</v>
      </c>
      <c r="G40" t="s">
        <v>13</v>
      </c>
      <c r="H40" t="s">
        <v>28</v>
      </c>
      <c r="I40" t="s">
        <v>139</v>
      </c>
    </row>
    <row r="41" ht="79.15" spans="1:9">
      <c r="A41" t="s">
        <v>140</v>
      </c>
      <c r="B41">
        <v>7</v>
      </c>
      <c r="C41" t="str">
        <f>_xlfn.DISPIMG("ID_7E9B46DE3BC5438E9152758376DEA781",1)</f>
        <v>=DISPIMG("ID_7E9B46DE3BC5438E9152758376DEA781",1)</v>
      </c>
      <c r="D41" t="s">
        <v>25</v>
      </c>
      <c r="E41" t="s">
        <v>141</v>
      </c>
      <c r="F41" t="s">
        <v>27</v>
      </c>
      <c r="G41" t="s">
        <v>13</v>
      </c>
      <c r="H41" t="s">
        <v>75</v>
      </c>
      <c r="I41" t="s">
        <v>142</v>
      </c>
    </row>
    <row r="42" ht="80.25" spans="1:9">
      <c r="A42" t="s">
        <v>143</v>
      </c>
      <c r="B42">
        <v>2</v>
      </c>
      <c r="C42" t="str">
        <f>_xlfn.DISPIMG("ID_3650F2FB6BB84D19B8C9C6CD6C36D7C6",1)</f>
        <v>=DISPIMG("ID_3650F2FB6BB84D19B8C9C6CD6C36D7C6",1)</v>
      </c>
      <c r="D42" t="s">
        <v>144</v>
      </c>
      <c r="E42" t="s">
        <v>145</v>
      </c>
      <c r="F42" t="s">
        <v>12</v>
      </c>
      <c r="G42" t="s">
        <v>94</v>
      </c>
      <c r="H42" t="s">
        <v>45</v>
      </c>
      <c r="I42" t="s">
        <v>146</v>
      </c>
    </row>
    <row r="43" ht="81.5" spans="1:9">
      <c r="A43" t="s">
        <v>147</v>
      </c>
      <c r="B43">
        <v>2.5</v>
      </c>
      <c r="C43" t="str">
        <f>_xlfn.DISPIMG("ID_EF59D3CD7B9E4B52A881F6F8630A0EE9",1)</f>
        <v>=DISPIMG("ID_EF59D3CD7B9E4B52A881F6F8630A0EE9",1)</v>
      </c>
      <c r="D43" t="s">
        <v>144</v>
      </c>
      <c r="E43" t="s">
        <v>148</v>
      </c>
      <c r="F43" t="s">
        <v>27</v>
      </c>
      <c r="G43" t="s">
        <v>149</v>
      </c>
      <c r="H43" t="s">
        <v>45</v>
      </c>
      <c r="I43" t="s">
        <v>150</v>
      </c>
    </row>
    <row r="44" ht="82.75" spans="1:9">
      <c r="A44" t="s">
        <v>151</v>
      </c>
      <c r="B44">
        <v>1.5</v>
      </c>
      <c r="C44" t="str">
        <f>_xlfn.DISPIMG("ID_53F6E0149F104A4F8DE9F76868F126B1",1)</f>
        <v>=DISPIMG("ID_53F6E0149F104A4F8DE9F76868F126B1",1)</v>
      </c>
      <c r="D44" t="s">
        <v>152</v>
      </c>
      <c r="E44" t="s">
        <v>153</v>
      </c>
      <c r="F44" t="s">
        <v>12</v>
      </c>
      <c r="G44" t="s">
        <v>13</v>
      </c>
      <c r="H44" t="s">
        <v>45</v>
      </c>
      <c r="I44" t="s">
        <v>154</v>
      </c>
    </row>
    <row r="45" ht="82.45" spans="1:9">
      <c r="A45" t="s">
        <v>155</v>
      </c>
      <c r="B45">
        <v>3.5</v>
      </c>
      <c r="C45" t="str">
        <f>_xlfn.DISPIMG("ID_7F2DB18D550C41D68854BC686E690951",1)</f>
        <v>=DISPIMG("ID_7F2DB18D550C41D68854BC686E690951",1)</v>
      </c>
      <c r="D45" t="s">
        <v>152</v>
      </c>
      <c r="E45" t="s">
        <v>156</v>
      </c>
      <c r="F45" t="s">
        <v>12</v>
      </c>
      <c r="G45" t="s">
        <v>129</v>
      </c>
      <c r="H45" t="s">
        <v>22</v>
      </c>
      <c r="I45" t="s">
        <v>157</v>
      </c>
    </row>
    <row r="46" ht="82.75" spans="1:9">
      <c r="A46" t="s">
        <v>158</v>
      </c>
      <c r="B46">
        <v>1</v>
      </c>
      <c r="C46" t="str">
        <f>_xlfn.DISPIMG("ID_15C01EF9816A46639427008EE66CAF68",1)</f>
        <v>=DISPIMG("ID_15C01EF9816A46639427008EE66CAF68",1)</v>
      </c>
      <c r="D46" t="s">
        <v>152</v>
      </c>
      <c r="E46" t="s">
        <v>159</v>
      </c>
      <c r="F46" t="s">
        <v>12</v>
      </c>
      <c r="G46" t="s">
        <v>160</v>
      </c>
      <c r="H46" t="s">
        <v>22</v>
      </c>
      <c r="I46" t="s">
        <v>161</v>
      </c>
    </row>
    <row r="47" ht="82.75" spans="1:9">
      <c r="A47" t="s">
        <v>162</v>
      </c>
      <c r="B47">
        <v>6</v>
      </c>
      <c r="C47" t="str">
        <f>_xlfn.DISPIMG("ID_6E6568685A894F24ADA8C78F028CA544",1)</f>
        <v>=DISPIMG("ID_6E6568685A894F24ADA8C78F028CA544",1)</v>
      </c>
      <c r="D47" t="s">
        <v>152</v>
      </c>
      <c r="E47" t="s">
        <v>163</v>
      </c>
      <c r="F47" t="s">
        <v>12</v>
      </c>
      <c r="G47" t="s">
        <v>13</v>
      </c>
      <c r="H47" t="s">
        <v>22</v>
      </c>
      <c r="I47" t="s">
        <v>164</v>
      </c>
    </row>
    <row r="48" ht="82.75" spans="1:9">
      <c r="A48" t="s">
        <v>165</v>
      </c>
      <c r="B48">
        <v>3</v>
      </c>
      <c r="C48" t="str">
        <f>_xlfn.DISPIMG("ID_FE99FD9646914D228C1E390C562544BB",1)</f>
        <v>=DISPIMG("ID_FE99FD9646914D228C1E390C562544BB",1)</v>
      </c>
      <c r="D48" t="s">
        <v>152</v>
      </c>
      <c r="E48" t="s">
        <v>166</v>
      </c>
      <c r="F48" t="s">
        <v>12</v>
      </c>
      <c r="G48" t="s">
        <v>13</v>
      </c>
      <c r="H48" t="s">
        <v>22</v>
      </c>
      <c r="I48" t="s">
        <v>167</v>
      </c>
    </row>
    <row r="49" ht="79.3" spans="1:9">
      <c r="A49" t="s">
        <v>168</v>
      </c>
      <c r="B49">
        <v>5</v>
      </c>
      <c r="C49" t="str">
        <f>_xlfn.DISPIMG("ID_6F3D78E6040849E685F7AD13478742D6",1)</f>
        <v>=DISPIMG("ID_6F3D78E6040849E685F7AD13478742D6",1)</v>
      </c>
      <c r="D49" t="s">
        <v>152</v>
      </c>
      <c r="E49" t="s">
        <v>169</v>
      </c>
      <c r="F49" t="s">
        <v>12</v>
      </c>
      <c r="G49" t="s">
        <v>13</v>
      </c>
      <c r="H49" t="s">
        <v>75</v>
      </c>
      <c r="I49" t="s">
        <v>170</v>
      </c>
    </row>
    <row r="50" ht="81.5" spans="1:9">
      <c r="A50" t="s">
        <v>171</v>
      </c>
      <c r="B50">
        <v>4</v>
      </c>
      <c r="C50" t="str">
        <f>_xlfn.DISPIMG("ID_F538CB6EED324D049A43E25C6B5418BF",1)</f>
        <v>=DISPIMG("ID_F538CB6EED324D049A43E25C6B5418BF",1)</v>
      </c>
      <c r="D50" t="s">
        <v>152</v>
      </c>
      <c r="E50" t="s">
        <v>172</v>
      </c>
      <c r="F50" t="s">
        <v>12</v>
      </c>
      <c r="G50" t="s">
        <v>13</v>
      </c>
      <c r="H50" t="s">
        <v>22</v>
      </c>
      <c r="I50" t="s">
        <v>173</v>
      </c>
    </row>
    <row r="51" ht="82.75" spans="1:9">
      <c r="A51" t="s">
        <v>174</v>
      </c>
      <c r="B51">
        <v>2.5</v>
      </c>
      <c r="C51" t="str">
        <f>_xlfn.DISPIMG("ID_D4068A4540F842EDBFB34C65566976BE",1)</f>
        <v>=DISPIMG("ID_D4068A4540F842EDBFB34C65566976BE",1)</v>
      </c>
      <c r="D51" t="s">
        <v>152</v>
      </c>
      <c r="E51" t="s">
        <v>175</v>
      </c>
      <c r="F51" t="s">
        <v>12</v>
      </c>
      <c r="G51" t="s">
        <v>13</v>
      </c>
      <c r="H51" t="s">
        <v>22</v>
      </c>
      <c r="I51" t="s">
        <v>176</v>
      </c>
    </row>
    <row r="52" ht="82.75" spans="1:9">
      <c r="A52" t="s">
        <v>177</v>
      </c>
      <c r="B52">
        <v>2</v>
      </c>
      <c r="C52" t="str">
        <f>_xlfn.DISPIMG("ID_59E28ECA1A3D4911B1ACAD99D027BD73",1)</f>
        <v>=DISPIMG("ID_59E28ECA1A3D4911B1ACAD99D027BD73",1)</v>
      </c>
      <c r="D52" t="s">
        <v>152</v>
      </c>
      <c r="E52" t="s">
        <v>178</v>
      </c>
      <c r="F52" t="s">
        <v>12</v>
      </c>
      <c r="G52" t="s">
        <v>13</v>
      </c>
      <c r="H52" t="s">
        <v>22</v>
      </c>
      <c r="I52" t="s">
        <v>179</v>
      </c>
    </row>
    <row r="53" ht="82.75" spans="1:9">
      <c r="A53" t="s">
        <v>180</v>
      </c>
      <c r="B53">
        <v>2</v>
      </c>
      <c r="C53" t="str">
        <f>_xlfn.DISPIMG("ID_E6663D1EDF6F431999133D578F6F1A47",1)</f>
        <v>=DISPIMG("ID_E6663D1EDF6F431999133D578F6F1A47",1)</v>
      </c>
      <c r="D53" t="s">
        <v>152</v>
      </c>
      <c r="E53" t="s">
        <v>181</v>
      </c>
      <c r="F53" t="s">
        <v>12</v>
      </c>
      <c r="G53" t="s">
        <v>129</v>
      </c>
      <c r="H53" t="s">
        <v>22</v>
      </c>
      <c r="I53" t="s">
        <v>182</v>
      </c>
    </row>
    <row r="54" ht="82.75" spans="1:9">
      <c r="A54" t="s">
        <v>183</v>
      </c>
      <c r="B54">
        <v>4</v>
      </c>
      <c r="C54" t="str">
        <f>_xlfn.DISPIMG("ID_422724E512A94FBA81FB67082190F3E3",1)</f>
        <v>=DISPIMG("ID_422724E512A94FBA81FB67082190F3E3",1)</v>
      </c>
      <c r="D54" t="s">
        <v>152</v>
      </c>
      <c r="E54" t="s">
        <v>184</v>
      </c>
      <c r="F54" t="s">
        <v>12</v>
      </c>
      <c r="G54" t="s">
        <v>13</v>
      </c>
      <c r="H54" t="s">
        <v>22</v>
      </c>
      <c r="I54" t="s">
        <v>185</v>
      </c>
    </row>
    <row r="55" ht="82.75" spans="1:9">
      <c r="A55" t="s">
        <v>186</v>
      </c>
      <c r="B55">
        <v>6</v>
      </c>
      <c r="C55" t="str">
        <f>_xlfn.DISPIMG("ID_2AF6CA0997614C9682D94BBE02941902",1)</f>
        <v>=DISPIMG("ID_2AF6CA0997614C9682D94BBE02941902",1)</v>
      </c>
      <c r="D55" t="s">
        <v>152</v>
      </c>
      <c r="E55" t="s">
        <v>187</v>
      </c>
      <c r="F55" t="s">
        <v>12</v>
      </c>
      <c r="G55" t="s">
        <v>13</v>
      </c>
      <c r="H55" t="s">
        <v>22</v>
      </c>
      <c r="I55" t="s">
        <v>188</v>
      </c>
    </row>
    <row r="56" ht="80.85" spans="1:9">
      <c r="A56" t="s">
        <v>189</v>
      </c>
      <c r="B56">
        <v>16</v>
      </c>
      <c r="C56" t="str">
        <f>_xlfn.DISPIMG("ID_9D7883D0E89647D7826BD0492E841914",1)</f>
        <v>=DISPIMG("ID_9D7883D0E89647D7826BD0492E841914",1)</v>
      </c>
      <c r="D56" t="s">
        <v>190</v>
      </c>
      <c r="E56" t="s">
        <v>191</v>
      </c>
      <c r="F56" t="s">
        <v>12</v>
      </c>
      <c r="G56" t="s">
        <v>13</v>
      </c>
      <c r="H56" t="s">
        <v>45</v>
      </c>
      <c r="I56" t="s">
        <v>192</v>
      </c>
    </row>
    <row r="57" ht="78.8" spans="1:9">
      <c r="A57" t="s">
        <v>193</v>
      </c>
      <c r="B57">
        <v>20</v>
      </c>
      <c r="C57" t="str">
        <f>_xlfn.DISPIMG("ID_D731E90CDDE2462E8A626A7FF2D172CA",1)</f>
        <v>=DISPIMG("ID_D731E90CDDE2462E8A626A7FF2D172CA",1)</v>
      </c>
      <c r="D57" t="s">
        <v>190</v>
      </c>
      <c r="E57" t="s">
        <v>194</v>
      </c>
      <c r="F57" t="s">
        <v>49</v>
      </c>
      <c r="G57" t="s">
        <v>13</v>
      </c>
      <c r="H57" t="s">
        <v>45</v>
      </c>
      <c r="I57" t="s">
        <v>195</v>
      </c>
    </row>
    <row r="58" ht="80.45" spans="1:9">
      <c r="A58" t="s">
        <v>196</v>
      </c>
      <c r="B58">
        <v>26</v>
      </c>
      <c r="C58" t="str">
        <f>_xlfn.DISPIMG("ID_896C9C99D2A746BBB8C89579B8C8F63A",1)</f>
        <v>=DISPIMG("ID_896C9C99D2A746BBB8C89579B8C8F63A",1)</v>
      </c>
      <c r="D58" t="s">
        <v>190</v>
      </c>
      <c r="E58" s="1" t="s">
        <v>197</v>
      </c>
      <c r="F58" t="s">
        <v>49</v>
      </c>
      <c r="G58" t="s">
        <v>13</v>
      </c>
      <c r="H58" t="s">
        <v>45</v>
      </c>
      <c r="I58" t="s">
        <v>198</v>
      </c>
    </row>
    <row r="59" ht="82.75" spans="1:9">
      <c r="A59" t="s">
        <v>199</v>
      </c>
      <c r="B59">
        <v>18</v>
      </c>
      <c r="C59" t="str">
        <f>_xlfn.DISPIMG("ID_C9A5F6C4AAC940E2BEFA648F4CC3A982",1)</f>
        <v>=DISPIMG("ID_C9A5F6C4AAC940E2BEFA648F4CC3A982",1)</v>
      </c>
      <c r="D59" t="s">
        <v>190</v>
      </c>
      <c r="E59" t="s">
        <v>200</v>
      </c>
      <c r="F59" t="s">
        <v>49</v>
      </c>
      <c r="G59" t="s">
        <v>13</v>
      </c>
      <c r="H59" t="s">
        <v>45</v>
      </c>
      <c r="I59" t="s">
        <v>201</v>
      </c>
    </row>
    <row r="60" ht="82.75" spans="1:9">
      <c r="A60" t="s">
        <v>202</v>
      </c>
      <c r="B60">
        <v>9.9</v>
      </c>
      <c r="C60" t="str">
        <f>_xlfn.DISPIMG("ID_286891D6347D42138A5CF90E6004D292",1)</f>
        <v>=DISPIMG("ID_286891D6347D42138A5CF90E6004D292",1)</v>
      </c>
      <c r="D60" t="s">
        <v>190</v>
      </c>
      <c r="E60" t="s">
        <v>203</v>
      </c>
      <c r="F60" t="s">
        <v>12</v>
      </c>
      <c r="G60" t="s">
        <v>204</v>
      </c>
      <c r="H60" t="s">
        <v>45</v>
      </c>
      <c r="I60" t="s">
        <v>205</v>
      </c>
    </row>
    <row r="61" ht="82.3" spans="1:9">
      <c r="A61" t="s">
        <v>206</v>
      </c>
      <c r="B61">
        <v>15</v>
      </c>
      <c r="C61" t="str">
        <f>_xlfn.DISPIMG("ID_CA8DFEFD7BB74616A97A765317340386",1)</f>
        <v>=DISPIMG("ID_CA8DFEFD7BB74616A97A765317340386",1)</v>
      </c>
      <c r="D61" t="s">
        <v>207</v>
      </c>
      <c r="E61" t="s">
        <v>208</v>
      </c>
      <c r="F61" t="s">
        <v>12</v>
      </c>
      <c r="G61" t="s">
        <v>13</v>
      </c>
      <c r="H61" t="s">
        <v>45</v>
      </c>
      <c r="I61" t="s">
        <v>209</v>
      </c>
    </row>
    <row r="62" ht="80.55" spans="1:9">
      <c r="A62" t="s">
        <v>210</v>
      </c>
      <c r="B62">
        <v>11</v>
      </c>
      <c r="C62" t="str">
        <f>_xlfn.DISPIMG("ID_8C7C2B99AACD44FAA22BCFEB6211CD24",1)</f>
        <v>=DISPIMG("ID_8C7C2B99AACD44FAA22BCFEB6211CD24",1)</v>
      </c>
      <c r="D62" t="s">
        <v>207</v>
      </c>
      <c r="E62" t="s">
        <v>211</v>
      </c>
      <c r="F62" t="s">
        <v>12</v>
      </c>
      <c r="G62" t="s">
        <v>13</v>
      </c>
      <c r="H62" t="s">
        <v>45</v>
      </c>
      <c r="I62" t="s">
        <v>212</v>
      </c>
    </row>
    <row r="63" ht="82.45" spans="1:9">
      <c r="A63" t="s">
        <v>213</v>
      </c>
      <c r="B63">
        <v>2</v>
      </c>
      <c r="C63" t="str">
        <f>_xlfn.DISPIMG("ID_4BBA2B6B764F43F2A8EBCECB5CD1E22E",1)</f>
        <v>=DISPIMG("ID_4BBA2B6B764F43F2A8EBCECB5CD1E22E",1)</v>
      </c>
      <c r="D63" t="s">
        <v>214</v>
      </c>
      <c r="E63" t="s">
        <v>215</v>
      </c>
      <c r="F63" t="s">
        <v>12</v>
      </c>
      <c r="G63" t="s">
        <v>94</v>
      </c>
      <c r="H63" t="s">
        <v>45</v>
      </c>
      <c r="I63" t="s">
        <v>216</v>
      </c>
    </row>
    <row r="64" ht="82.75" spans="1:9">
      <c r="A64" t="s">
        <v>217</v>
      </c>
      <c r="B64">
        <v>3.5</v>
      </c>
      <c r="C64" t="str">
        <f>_xlfn.DISPIMG("ID_B566C28B59914E91915C43A5ABFAAF04",1)</f>
        <v>=DISPIMG("ID_B566C28B59914E91915C43A5ABFAAF04",1)</v>
      </c>
      <c r="D64" t="s">
        <v>214</v>
      </c>
      <c r="E64" t="s">
        <v>215</v>
      </c>
      <c r="F64" t="s">
        <v>12</v>
      </c>
      <c r="G64" t="s">
        <v>94</v>
      </c>
      <c r="H64" t="s">
        <v>45</v>
      </c>
      <c r="I64" t="s">
        <v>216</v>
      </c>
    </row>
    <row r="65" ht="82.75" spans="1:9">
      <c r="A65" t="s">
        <v>218</v>
      </c>
      <c r="B65">
        <v>6</v>
      </c>
      <c r="C65" t="str">
        <f>_xlfn.DISPIMG("ID_B3880EE6B0E14C628C80233D4C502AFB",1)</f>
        <v>=DISPIMG("ID_B3880EE6B0E14C628C80233D4C502AFB",1)</v>
      </c>
      <c r="D65" t="s">
        <v>214</v>
      </c>
      <c r="E65" t="s">
        <v>219</v>
      </c>
      <c r="F65" t="s">
        <v>12</v>
      </c>
      <c r="G65" t="s">
        <v>94</v>
      </c>
      <c r="H65" t="s">
        <v>45</v>
      </c>
      <c r="I65" t="s">
        <v>220</v>
      </c>
    </row>
    <row r="66" ht="82.75" spans="1:9">
      <c r="A66" t="s">
        <v>221</v>
      </c>
      <c r="B66">
        <v>2</v>
      </c>
      <c r="C66" t="str">
        <f>_xlfn.DISPIMG("ID_70A7F0F375AE45A4BCB720272783B3D8",1)</f>
        <v>=DISPIMG("ID_70A7F0F375AE45A4BCB720272783B3D8",1)</v>
      </c>
      <c r="D66" t="s">
        <v>214</v>
      </c>
      <c r="E66" t="s">
        <v>222</v>
      </c>
      <c r="F66" t="s">
        <v>12</v>
      </c>
      <c r="G66" t="s">
        <v>94</v>
      </c>
      <c r="H66" t="s">
        <v>45</v>
      </c>
      <c r="I66" t="s">
        <v>223</v>
      </c>
    </row>
    <row r="67" ht="80.25" spans="1:9">
      <c r="A67" t="s">
        <v>224</v>
      </c>
      <c r="B67">
        <v>3</v>
      </c>
      <c r="C67" t="str">
        <f>_xlfn.DISPIMG("ID_00EE8F92084040CFB3B6D31352AF546A",1)</f>
        <v>=DISPIMG("ID_00EE8F92084040CFB3B6D31352AF546A",1)</v>
      </c>
      <c r="D67" t="s">
        <v>225</v>
      </c>
      <c r="E67" t="s">
        <v>226</v>
      </c>
      <c r="F67" t="s">
        <v>12</v>
      </c>
      <c r="G67" t="s">
        <v>13</v>
      </c>
      <c r="H67" t="s">
        <v>45</v>
      </c>
      <c r="I67" t="s">
        <v>227</v>
      </c>
    </row>
    <row r="68" ht="81.95" spans="1:9">
      <c r="A68" t="s">
        <v>228</v>
      </c>
      <c r="B68">
        <v>3</v>
      </c>
      <c r="C68" t="str">
        <f>_xlfn.DISPIMG("ID_1E110DE9CB1E44E48C9B693A818A0426",1)</f>
        <v>=DISPIMG("ID_1E110DE9CB1E44E48C9B693A818A0426",1)</v>
      </c>
      <c r="D68" t="s">
        <v>225</v>
      </c>
      <c r="E68" t="s">
        <v>229</v>
      </c>
      <c r="F68" t="s">
        <v>49</v>
      </c>
      <c r="G68" t="s">
        <v>13</v>
      </c>
      <c r="H68" t="s">
        <v>230</v>
      </c>
      <c r="I68" t="s">
        <v>231</v>
      </c>
    </row>
    <row r="69" ht="82.75" spans="1:9">
      <c r="A69" t="s">
        <v>232</v>
      </c>
      <c r="B69">
        <v>1.5</v>
      </c>
      <c r="C69" t="str">
        <f>_xlfn.DISPIMG("ID_5A290EBA9452408F81BD7E17BBF56EB6",1)</f>
        <v>=DISPIMG("ID_5A290EBA9452408F81BD7E17BBF56EB6",1)</v>
      </c>
      <c r="D69" t="s">
        <v>225</v>
      </c>
      <c r="E69" t="s">
        <v>233</v>
      </c>
      <c r="F69" t="s">
        <v>49</v>
      </c>
      <c r="G69" t="s">
        <v>13</v>
      </c>
      <c r="H69" t="s">
        <v>230</v>
      </c>
      <c r="I69" t="s">
        <v>234</v>
      </c>
    </row>
    <row r="70" ht="82.75" spans="1:9">
      <c r="A70" t="s">
        <v>235</v>
      </c>
      <c r="B70">
        <v>6</v>
      </c>
      <c r="C70" t="str">
        <f>_xlfn.DISPIMG("ID_9833475AD26A43F9A9936AF9834D46C9",1)</f>
        <v>=DISPIMG("ID_9833475AD26A43F9A9936AF9834D46C9",1)</v>
      </c>
      <c r="D70" t="s">
        <v>225</v>
      </c>
      <c r="E70" t="s">
        <v>236</v>
      </c>
      <c r="F70" t="s">
        <v>49</v>
      </c>
      <c r="G70" t="s">
        <v>13</v>
      </c>
      <c r="H70" t="s">
        <v>230</v>
      </c>
      <c r="I70" t="s">
        <v>237</v>
      </c>
    </row>
    <row r="71" ht="82.75" spans="1:9">
      <c r="A71" t="s">
        <v>238</v>
      </c>
      <c r="B71">
        <v>5</v>
      </c>
      <c r="C71" t="str">
        <f>_xlfn.DISPIMG("ID_6C189DA8B399444EAEA937C05199E82B",1)</f>
        <v>=DISPIMG("ID_6C189DA8B399444EAEA937C05199E82B",1)</v>
      </c>
      <c r="D71" t="s">
        <v>225</v>
      </c>
      <c r="E71" t="s">
        <v>239</v>
      </c>
      <c r="F71" t="s">
        <v>49</v>
      </c>
      <c r="G71" t="s">
        <v>13</v>
      </c>
      <c r="H71" t="s">
        <v>240</v>
      </c>
      <c r="I71" t="s">
        <v>241</v>
      </c>
    </row>
    <row r="72" ht="82.75" spans="1:9">
      <c r="A72" t="s">
        <v>242</v>
      </c>
      <c r="B72">
        <v>2</v>
      </c>
      <c r="C72" t="str">
        <f>_xlfn.DISPIMG("ID_881CDE6A57CF4919A00FB1E747D1B556",1)</f>
        <v>=DISPIMG("ID_881CDE6A57CF4919A00FB1E747D1B556",1)</v>
      </c>
      <c r="D72" t="s">
        <v>225</v>
      </c>
      <c r="E72" t="s">
        <v>243</v>
      </c>
      <c r="F72" t="s">
        <v>12</v>
      </c>
      <c r="G72" t="s">
        <v>13</v>
      </c>
      <c r="H72" t="s">
        <v>240</v>
      </c>
      <c r="I72" t="s">
        <v>244</v>
      </c>
    </row>
    <row r="73" ht="82.75" spans="1:9">
      <c r="A73" t="s">
        <v>245</v>
      </c>
      <c r="B73">
        <v>7</v>
      </c>
      <c r="C73" t="str">
        <f>_xlfn.DISPIMG("ID_98F8865A676B4A2E9A9DB04D4AD237AC",1)</f>
        <v>=DISPIMG("ID_98F8865A676B4A2E9A9DB04D4AD237AC",1)</v>
      </c>
      <c r="D73" t="s">
        <v>225</v>
      </c>
      <c r="E73" t="s">
        <v>246</v>
      </c>
      <c r="F73" t="s">
        <v>12</v>
      </c>
      <c r="G73" t="s">
        <v>13</v>
      </c>
      <c r="H73" t="s">
        <v>240</v>
      </c>
      <c r="I73" t="s">
        <v>247</v>
      </c>
    </row>
    <row r="74" ht="80.95" spans="1:9">
      <c r="A74" t="s">
        <v>248</v>
      </c>
      <c r="B74">
        <v>1</v>
      </c>
      <c r="C74" t="str">
        <f>_xlfn.DISPIMG("ID_4B6B68D8FDA04F228ADA190C002A9021",1)</f>
        <v>=DISPIMG("ID_4B6B68D8FDA04F228ADA190C002A9021",1)</v>
      </c>
      <c r="D74" t="s">
        <v>225</v>
      </c>
      <c r="E74" t="s">
        <v>249</v>
      </c>
      <c r="F74" t="s">
        <v>12</v>
      </c>
      <c r="G74" t="s">
        <v>129</v>
      </c>
      <c r="H74" t="s">
        <v>240</v>
      </c>
      <c r="I74" t="s">
        <v>250</v>
      </c>
    </row>
    <row r="75" ht="82.45" spans="1:9">
      <c r="A75" t="s">
        <v>251</v>
      </c>
      <c r="B75">
        <v>8</v>
      </c>
      <c r="C75" t="str">
        <f>_xlfn.DISPIMG("ID_0784D5DA52F04D9082660A18C3A572A8",1)</f>
        <v>=DISPIMG("ID_0784D5DA52F04D9082660A18C3A572A8",1)</v>
      </c>
      <c r="D75" t="s">
        <v>225</v>
      </c>
      <c r="E75" t="s">
        <v>252</v>
      </c>
      <c r="F75" t="s">
        <v>12</v>
      </c>
      <c r="G75" t="s">
        <v>13</v>
      </c>
      <c r="H75" t="s">
        <v>240</v>
      </c>
      <c r="I75" t="s">
        <v>253</v>
      </c>
    </row>
    <row r="76" ht="82.45" spans="1:9">
      <c r="A76" t="s">
        <v>254</v>
      </c>
      <c r="B76">
        <v>4.9</v>
      </c>
      <c r="C76" t="str">
        <f>_xlfn.DISPIMG("ID_C9226155D96343D0A986A2F4F73674F5",1)</f>
        <v>=DISPIMG("ID_C9226155D96343D0A986A2F4F73674F5",1)</v>
      </c>
      <c r="D76" t="s">
        <v>225</v>
      </c>
      <c r="E76" t="s">
        <v>255</v>
      </c>
      <c r="F76" t="s">
        <v>12</v>
      </c>
      <c r="G76" t="s">
        <v>13</v>
      </c>
      <c r="H76" t="s">
        <v>240</v>
      </c>
      <c r="I76" t="s">
        <v>256</v>
      </c>
    </row>
    <row r="77" ht="82.75" spans="1:9">
      <c r="A77" t="s">
        <v>257</v>
      </c>
      <c r="B77">
        <v>4.5</v>
      </c>
      <c r="C77" t="str">
        <f>_xlfn.DISPIMG("ID_0B33BAA37A1D4A9BB6DFB76C3B92E3EB",1)</f>
        <v>=DISPIMG("ID_0B33BAA37A1D4A9BB6DFB76C3B92E3EB",1)</v>
      </c>
      <c r="D77" t="s">
        <v>225</v>
      </c>
      <c r="E77" t="s">
        <v>258</v>
      </c>
      <c r="F77" t="s">
        <v>12</v>
      </c>
      <c r="G77" t="s">
        <v>13</v>
      </c>
      <c r="H77" t="s">
        <v>240</v>
      </c>
      <c r="I77" t="s">
        <v>259</v>
      </c>
    </row>
    <row r="78" ht="80.1" spans="1:9">
      <c r="A78" t="s">
        <v>260</v>
      </c>
      <c r="B78">
        <v>4</v>
      </c>
      <c r="C78" t="str">
        <f>_xlfn.DISPIMG("ID_DC25FE9D1ECB449FAD393AA2F2BD50AE",1)</f>
        <v>=DISPIMG("ID_DC25FE9D1ECB449FAD393AA2F2BD50AE",1)</v>
      </c>
      <c r="D78" t="s">
        <v>261</v>
      </c>
      <c r="E78" t="s">
        <v>262</v>
      </c>
      <c r="F78" t="s">
        <v>12</v>
      </c>
      <c r="G78" t="s">
        <v>68</v>
      </c>
      <c r="H78" t="s">
        <v>94</v>
      </c>
      <c r="I78" t="s">
        <v>263</v>
      </c>
    </row>
    <row r="79" ht="82.75" spans="1:9">
      <c r="A79" t="s">
        <v>264</v>
      </c>
      <c r="B79">
        <v>2.5</v>
      </c>
      <c r="C79" t="str">
        <f>_xlfn.DISPIMG("ID_99603A16FFCA4636A68FC19AF4C5C39C",1)</f>
        <v>=DISPIMG("ID_99603A16FFCA4636A68FC19AF4C5C39C",1)</v>
      </c>
      <c r="D79" t="s">
        <v>261</v>
      </c>
      <c r="E79" t="s">
        <v>265</v>
      </c>
      <c r="F79" t="s">
        <v>12</v>
      </c>
      <c r="G79" t="s">
        <v>94</v>
      </c>
      <c r="H79" t="s">
        <v>94</v>
      </c>
      <c r="I79" t="s">
        <v>94</v>
      </c>
    </row>
    <row r="80" ht="82.1" spans="1:9">
      <c r="A80" t="s">
        <v>266</v>
      </c>
      <c r="B80">
        <v>3.5</v>
      </c>
      <c r="C80" t="str">
        <f>_xlfn.DISPIMG("ID_501680812DF54D5886C512E63B828A5E",1)</f>
        <v>=DISPIMG("ID_501680812DF54D5886C512E63B828A5E",1)</v>
      </c>
      <c r="D80" t="s">
        <v>261</v>
      </c>
      <c r="E80" t="s">
        <v>94</v>
      </c>
      <c r="F80" t="s">
        <v>12</v>
      </c>
      <c r="G80" t="s">
        <v>94</v>
      </c>
      <c r="H80" t="s">
        <v>94</v>
      </c>
      <c r="I80" t="s">
        <v>94</v>
      </c>
    </row>
    <row r="81" ht="82.75" spans="1:9">
      <c r="A81" t="s">
        <v>267</v>
      </c>
      <c r="B81">
        <v>3.5</v>
      </c>
      <c r="C81" t="str">
        <f>_xlfn.DISPIMG("ID_DBDF4F0535264A5EA1ED7E463AAEBC7D",1)</f>
        <v>=DISPIMG("ID_DBDF4F0535264A5EA1ED7E463AAEBC7D",1)</v>
      </c>
      <c r="D81" t="s">
        <v>261</v>
      </c>
      <c r="E81" t="s">
        <v>94</v>
      </c>
      <c r="F81" t="s">
        <v>12</v>
      </c>
      <c r="G81" t="s">
        <v>94</v>
      </c>
      <c r="H81" t="s">
        <v>94</v>
      </c>
      <c r="I81" t="s">
        <v>94</v>
      </c>
    </row>
    <row r="82" ht="79.5" spans="1:9">
      <c r="A82" t="s">
        <v>268</v>
      </c>
      <c r="B82">
        <v>3.5</v>
      </c>
      <c r="C82" t="str">
        <f>_xlfn.DISPIMG("ID_6690547672BB4C48B41F8E0220558A39",1)</f>
        <v>=DISPIMG("ID_6690547672BB4C48B41F8E0220558A39",1)</v>
      </c>
      <c r="D82" t="s">
        <v>261</v>
      </c>
      <c r="E82" t="s">
        <v>94</v>
      </c>
      <c r="F82" t="s">
        <v>12</v>
      </c>
      <c r="G82" t="s">
        <v>94</v>
      </c>
      <c r="H82" t="s">
        <v>94</v>
      </c>
      <c r="I82" t="s">
        <v>94</v>
      </c>
    </row>
    <row r="83" ht="82.75" spans="1:9">
      <c r="A83" t="s">
        <v>269</v>
      </c>
      <c r="B83">
        <v>3.5</v>
      </c>
      <c r="C83" t="str">
        <f>_xlfn.DISPIMG("ID_A0AEEFF014304286AC829A0447429140",1)</f>
        <v>=DISPIMG("ID_A0AEEFF014304286AC829A0447429140",1)</v>
      </c>
      <c r="D83" t="s">
        <v>261</v>
      </c>
      <c r="E83" t="s">
        <v>94</v>
      </c>
      <c r="F83" t="s">
        <v>12</v>
      </c>
      <c r="G83" t="s">
        <v>94</v>
      </c>
      <c r="H83" t="s">
        <v>94</v>
      </c>
      <c r="I83" t="s">
        <v>94</v>
      </c>
    </row>
    <row r="84" ht="82.75" spans="1:9">
      <c r="A84" t="s">
        <v>270</v>
      </c>
      <c r="B84">
        <v>4</v>
      </c>
      <c r="C84" t="str">
        <f>_xlfn.DISPIMG("ID_03C4E13024C2402DB645E82968D0C0E9",1)</f>
        <v>=DISPIMG("ID_03C4E13024C2402DB645E82968D0C0E9",1)</v>
      </c>
      <c r="D84" t="s">
        <v>261</v>
      </c>
      <c r="E84" t="s">
        <v>94</v>
      </c>
      <c r="F84" t="s">
        <v>12</v>
      </c>
      <c r="G84" t="s">
        <v>94</v>
      </c>
      <c r="H84" t="s">
        <v>94</v>
      </c>
      <c r="I84" t="s">
        <v>94</v>
      </c>
    </row>
    <row r="85" ht="81.65" spans="1:9">
      <c r="A85" t="s">
        <v>271</v>
      </c>
      <c r="B85">
        <v>10</v>
      </c>
      <c r="C85" t="str">
        <f>_xlfn.DISPIMG("ID_0FF6D09E933C4CE8B64F5DCE36400250",1)</f>
        <v>=DISPIMG("ID_0FF6D09E933C4CE8B64F5DCE36400250",1)</v>
      </c>
      <c r="D85" t="s">
        <v>261</v>
      </c>
      <c r="E85" t="s">
        <v>94</v>
      </c>
      <c r="F85" t="s">
        <v>12</v>
      </c>
      <c r="G85" t="s">
        <v>94</v>
      </c>
      <c r="H85" t="s">
        <v>94</v>
      </c>
      <c r="I85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NOH-AL10</dc:creator>
  <cp:lastModifiedBy>陈旭枫</cp:lastModifiedBy>
  <dcterms:created xsi:type="dcterms:W3CDTF">2026-09-17T19:45:00Z</dcterms:created>
  <dcterms:modified xsi:type="dcterms:W3CDTF">2026-10-19T19:03:22Z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1105138c96e141faa568ed8bb8fafc74_23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