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9" i="2" l="1"/>
  <c r="E19" i="2"/>
  <c r="F19" i="2"/>
  <c r="G19" i="2"/>
  <c r="G12" i="2"/>
  <c r="G13" i="2"/>
  <c r="F12" i="2"/>
  <c r="F14" i="2" s="1"/>
  <c r="F13" i="2"/>
  <c r="E12" i="2"/>
  <c r="E13" i="2"/>
  <c r="G11" i="2"/>
  <c r="G14" i="2" s="1"/>
  <c r="F11" i="2"/>
  <c r="E11" i="2"/>
  <c r="G8" i="2"/>
  <c r="F8" i="2"/>
  <c r="F9" i="2" s="1"/>
  <c r="E8" i="2"/>
  <c r="G7" i="2"/>
  <c r="F7" i="2"/>
  <c r="E7" i="2"/>
  <c r="D20" i="2"/>
  <c r="C20" i="2"/>
  <c r="C19" i="2"/>
  <c r="C16" i="2"/>
  <c r="D16" i="2"/>
  <c r="D12" i="2"/>
  <c r="D13" i="2"/>
  <c r="D11" i="2"/>
  <c r="D14" i="2" s="1"/>
  <c r="D8" i="2"/>
  <c r="D7" i="2"/>
  <c r="E14" i="2"/>
  <c r="G9" i="2"/>
  <c r="C15" i="2"/>
  <c r="C14" i="2"/>
  <c r="C9" i="2"/>
  <c r="G15" i="2" l="1"/>
  <c r="G16" i="2" s="1"/>
  <c r="F15" i="2"/>
  <c r="F16" i="2" s="1"/>
  <c r="E9" i="2"/>
  <c r="E15" i="2" s="1"/>
  <c r="E16" i="2" s="1"/>
  <c r="F20" i="2"/>
  <c r="D9" i="2"/>
  <c r="D15" i="2" s="1"/>
  <c r="D37" i="1"/>
  <c r="E36" i="1"/>
  <c r="D36" i="1"/>
  <c r="E35" i="1"/>
  <c r="D35" i="1"/>
  <c r="D39" i="1" s="1"/>
  <c r="D34" i="1"/>
  <c r="E34" i="1"/>
  <c r="F33" i="1"/>
  <c r="E33" i="1"/>
  <c r="D22" i="1"/>
  <c r="E22" i="1"/>
  <c r="E21" i="1"/>
  <c r="D21" i="1"/>
  <c r="D20" i="1"/>
  <c r="E17" i="1"/>
  <c r="D17" i="1"/>
  <c r="E16" i="1"/>
  <c r="D16" i="1"/>
  <c r="E13" i="1"/>
  <c r="D12" i="1"/>
  <c r="E12" i="1"/>
  <c r="E24" i="1" s="1"/>
  <c r="D11" i="1"/>
  <c r="F11" i="1"/>
  <c r="F12" i="1" s="1"/>
  <c r="F13" i="1" s="1"/>
  <c r="F14" i="1" s="1"/>
  <c r="F15" i="1" s="1"/>
  <c r="E11" i="1"/>
  <c r="G20" i="2" l="1"/>
  <c r="E20" i="2"/>
  <c r="F39" i="1"/>
  <c r="F34" i="1"/>
  <c r="F35" i="1" s="1"/>
  <c r="F36" i="1" s="1"/>
  <c r="F37" i="1" s="1"/>
  <c r="E38" i="1"/>
  <c r="E39" i="1"/>
  <c r="D38" i="1"/>
  <c r="D24" i="1"/>
  <c r="E23" i="1"/>
  <c r="D23" i="1"/>
  <c r="F24" i="1"/>
  <c r="F16" i="1"/>
  <c r="F17" i="1" s="1"/>
  <c r="F18" i="1" s="1"/>
  <c r="F19" i="1" s="1"/>
  <c r="F20" i="1" s="1"/>
  <c r="F21" i="1" s="1"/>
  <c r="F22" i="1" s="1"/>
</calcChain>
</file>

<file path=xl/sharedStrings.xml><?xml version="1.0" encoding="utf-8"?>
<sst xmlns="http://schemas.openxmlformats.org/spreadsheetml/2006/main" count="52" uniqueCount="38">
  <si>
    <t>Bank</t>
  </si>
  <si>
    <t>Account Name</t>
  </si>
  <si>
    <t>Account Number</t>
  </si>
  <si>
    <t>Month</t>
  </si>
  <si>
    <t>Debit (USD)</t>
  </si>
  <si>
    <t>Credit (USD)</t>
  </si>
  <si>
    <t>Balance (USD)</t>
  </si>
  <si>
    <t>Balance Forward</t>
  </si>
  <si>
    <t>Total</t>
  </si>
  <si>
    <t>Average</t>
  </si>
  <si>
    <t>Period</t>
  </si>
  <si>
    <t>Vattanac</t>
  </si>
  <si>
    <t>Mr. Tan I Shu Clemence</t>
  </si>
  <si>
    <t>050-02-55-001682-8</t>
  </si>
  <si>
    <t>12 Months</t>
  </si>
  <si>
    <t>CIMB</t>
  </si>
  <si>
    <t>Charussripinyo Pimorn</t>
  </si>
  <si>
    <t>2-01-0121-00060011-5</t>
  </si>
  <si>
    <t>6 Months</t>
  </si>
  <si>
    <t>Income</t>
  </si>
  <si>
    <t>Monthly</t>
  </si>
  <si>
    <t>Anually</t>
  </si>
  <si>
    <t>Actual</t>
  </si>
  <si>
    <t>Projection</t>
  </si>
  <si>
    <t>Mr. Tan's Salary</t>
  </si>
  <si>
    <t>Mdm. Charussripinyo</t>
  </si>
  <si>
    <t>Total incomes</t>
  </si>
  <si>
    <t>Expenses</t>
  </si>
  <si>
    <t>Utilities exp.</t>
  </si>
  <si>
    <t>Living exp.</t>
  </si>
  <si>
    <t>Other exp.</t>
  </si>
  <si>
    <t>Total expenses</t>
  </si>
  <si>
    <t>Net income</t>
  </si>
  <si>
    <t>Commitment</t>
  </si>
  <si>
    <t>RHBIBL HL of USD96K</t>
  </si>
  <si>
    <t>DSR (Times)</t>
  </si>
  <si>
    <t>Uncommitted balance</t>
  </si>
  <si>
    <t>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</si>
</sst>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43" fontId="0" fillId="0" borderId="0" xfId="1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43" fontId="3" fillId="0" borderId="3" xfId="1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justify" vertical="center" wrapText="1"/>
    </xf>
    <xf numFmtId="43" fontId="0" fillId="0" borderId="6" xfId="1" applyFont="1" applyBorder="1"/>
    <xf numFmtId="43" fontId="3" fillId="0" borderId="6" xfId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39"/>
  <sheetViews>
    <sheetView topLeftCell="A13" zoomScale="145" zoomScaleNormal="145" workbookViewId="0">
      <selection activeCell="D7" sqref="D7:F7"/>
    </sheetView>
  </sheetViews>
  <sheetFormatPr defaultRowHeight="15" x14ac:dyDescent="0.25"/>
  <cols>
    <col min="3" max="6" width="16.7109375" customWidth="1"/>
  </cols>
  <sheetData>
    <row r="5" spans="3:6" x14ac:dyDescent="0.25">
      <c r="C5" s="5" t="s">
        <v>0</v>
      </c>
      <c r="D5" s="10" t="s">
        <v>11</v>
      </c>
      <c r="E5" s="11"/>
      <c r="F5" s="11"/>
    </row>
    <row r="6" spans="3:6" x14ac:dyDescent="0.25">
      <c r="C6" s="3" t="s">
        <v>1</v>
      </c>
      <c r="D6" s="10" t="s">
        <v>12</v>
      </c>
      <c r="E6" s="11"/>
      <c r="F6" s="11"/>
    </row>
    <row r="7" spans="3:6" x14ac:dyDescent="0.25">
      <c r="C7" s="3" t="s">
        <v>2</v>
      </c>
      <c r="D7" s="10" t="s">
        <v>13</v>
      </c>
      <c r="E7" s="11"/>
      <c r="F7" s="11"/>
    </row>
    <row r="8" spans="3:6" x14ac:dyDescent="0.25">
      <c r="C8" s="3" t="s">
        <v>10</v>
      </c>
      <c r="D8" s="10" t="s">
        <v>14</v>
      </c>
      <c r="E8" s="11"/>
      <c r="F8" s="11"/>
    </row>
    <row r="9" spans="3:6" x14ac:dyDescent="0.25">
      <c r="C9" s="6" t="s">
        <v>3</v>
      </c>
      <c r="D9" s="2" t="s">
        <v>4</v>
      </c>
      <c r="E9" s="2" t="s">
        <v>5</v>
      </c>
      <c r="F9" s="2" t="s">
        <v>6</v>
      </c>
    </row>
    <row r="10" spans="3:6" x14ac:dyDescent="0.25">
      <c r="C10" s="6" t="s">
        <v>7</v>
      </c>
      <c r="D10" s="7"/>
      <c r="E10" s="7"/>
      <c r="F10" s="9">
        <v>2111.04</v>
      </c>
    </row>
    <row r="11" spans="3:6" x14ac:dyDescent="0.25">
      <c r="C11" s="8">
        <v>42887</v>
      </c>
      <c r="D11" s="9">
        <f>301.72+321.02+169.25+30.86+123+63.75+9.45+44.25+5</f>
        <v>1068.3000000000002</v>
      </c>
      <c r="E11" s="9">
        <f>100+100+50+500+100+100+20.58</f>
        <v>970.58</v>
      </c>
      <c r="F11" s="9">
        <f>F10+E11-D11</f>
        <v>2013.3199999999997</v>
      </c>
    </row>
    <row r="12" spans="3:6" x14ac:dyDescent="0.25">
      <c r="C12" s="8">
        <v>42917</v>
      </c>
      <c r="D12" s="9">
        <f>5+1900</f>
        <v>1905</v>
      </c>
      <c r="E12" s="9">
        <f>0</f>
        <v>0</v>
      </c>
      <c r="F12" s="9">
        <f t="shared" ref="F12:F22" si="0">F11+E12-D12</f>
        <v>108.31999999999971</v>
      </c>
    </row>
    <row r="13" spans="3:6" x14ac:dyDescent="0.25">
      <c r="C13" s="8">
        <v>42948</v>
      </c>
      <c r="D13" s="9">
        <v>0</v>
      </c>
      <c r="E13" s="9">
        <f>200+5</f>
        <v>205</v>
      </c>
      <c r="F13" s="9">
        <f t="shared" si="0"/>
        <v>313.31999999999971</v>
      </c>
    </row>
    <row r="14" spans="3:6" x14ac:dyDescent="0.25">
      <c r="C14" s="8">
        <v>42979</v>
      </c>
      <c r="D14" s="9">
        <v>0</v>
      </c>
      <c r="E14" s="9">
        <v>0</v>
      </c>
      <c r="F14" s="9">
        <f t="shared" si="0"/>
        <v>313.31999999999971</v>
      </c>
    </row>
    <row r="15" spans="3:6" x14ac:dyDescent="0.25">
      <c r="C15" s="8">
        <v>43009</v>
      </c>
      <c r="D15" s="9">
        <v>882.35</v>
      </c>
      <c r="E15" s="9">
        <v>700</v>
      </c>
      <c r="F15" s="9">
        <f t="shared" si="0"/>
        <v>130.96999999999969</v>
      </c>
    </row>
    <row r="16" spans="3:6" x14ac:dyDescent="0.25">
      <c r="C16" s="8">
        <v>43040</v>
      </c>
      <c r="D16" s="9">
        <f>4.95</f>
        <v>4.95</v>
      </c>
      <c r="E16" s="9">
        <f>100+100</f>
        <v>200</v>
      </c>
      <c r="F16" s="9">
        <f t="shared" si="0"/>
        <v>326.0199999999997</v>
      </c>
    </row>
    <row r="17" spans="3:6" x14ac:dyDescent="0.25">
      <c r="C17" s="8">
        <v>43070</v>
      </c>
      <c r="D17" s="9">
        <f>86.32+4.95+5+500+141.46</f>
        <v>737.73</v>
      </c>
      <c r="E17" s="9">
        <f>100+3975.5+1.41</f>
        <v>4076.91</v>
      </c>
      <c r="F17" s="9">
        <f t="shared" si="0"/>
        <v>3665.1999999999994</v>
      </c>
    </row>
    <row r="18" spans="3:6" x14ac:dyDescent="0.25">
      <c r="C18" s="8">
        <v>43101</v>
      </c>
      <c r="D18" s="9">
        <v>385.41</v>
      </c>
      <c r="E18" s="9">
        <v>0</v>
      </c>
      <c r="F18" s="9">
        <f t="shared" si="0"/>
        <v>3279.7899999999995</v>
      </c>
    </row>
    <row r="19" spans="3:6" x14ac:dyDescent="0.25">
      <c r="C19" s="8">
        <v>43132</v>
      </c>
      <c r="D19" s="9">
        <v>2658.54</v>
      </c>
      <c r="E19" s="9">
        <v>0</v>
      </c>
      <c r="F19" s="9">
        <f t="shared" si="0"/>
        <v>621.24999999999955</v>
      </c>
    </row>
    <row r="20" spans="3:6" x14ac:dyDescent="0.25">
      <c r="C20" s="8">
        <v>43160</v>
      </c>
      <c r="D20" s="9">
        <f>24.3+5+37.56+193.5+12.61+4.95</f>
        <v>277.92</v>
      </c>
      <c r="E20" s="9">
        <v>0</v>
      </c>
      <c r="F20" s="9">
        <f t="shared" si="0"/>
        <v>343.32999999999953</v>
      </c>
    </row>
    <row r="21" spans="3:6" x14ac:dyDescent="0.25">
      <c r="C21" s="8">
        <v>43191</v>
      </c>
      <c r="D21" s="9">
        <f>197.15+30+300+11.2+400+108.79+4.95+200+300</f>
        <v>1552.0900000000001</v>
      </c>
      <c r="E21" s="9">
        <f>1000+4000</f>
        <v>5000</v>
      </c>
      <c r="F21" s="9">
        <f t="shared" si="0"/>
        <v>3791.24</v>
      </c>
    </row>
    <row r="22" spans="3:6" x14ac:dyDescent="0.25">
      <c r="C22" s="8">
        <v>43221</v>
      </c>
      <c r="D22" s="9">
        <f>52+9.99+149.8+124.85+92+400+400+70.65+63.05+4.95</f>
        <v>1367.29</v>
      </c>
      <c r="E22" s="9">
        <f>19985</f>
        <v>19985</v>
      </c>
      <c r="F22" s="9">
        <f t="shared" si="0"/>
        <v>22408.949999999997</v>
      </c>
    </row>
    <row r="23" spans="3:6" x14ac:dyDescent="0.25">
      <c r="C23" s="1" t="s">
        <v>8</v>
      </c>
      <c r="D23" s="9">
        <f>SUM(D11:D22)</f>
        <v>10839.580000000002</v>
      </c>
      <c r="E23" s="9">
        <f>SUM(E11:E22)</f>
        <v>31137.489999999998</v>
      </c>
      <c r="F23" s="9"/>
    </row>
    <row r="24" spans="3:6" x14ac:dyDescent="0.25">
      <c r="C24" s="1" t="s">
        <v>9</v>
      </c>
      <c r="D24" s="9">
        <f>AVERAGE(D11:D22)</f>
        <v>903.29833333333352</v>
      </c>
      <c r="E24" s="9">
        <f t="shared" ref="E24:F24" si="1">AVERAGE(E11:E22)</f>
        <v>2594.790833333333</v>
      </c>
      <c r="F24" s="9">
        <f t="shared" si="1"/>
        <v>3109.5858333333326</v>
      </c>
    </row>
    <row r="27" spans="3:6" x14ac:dyDescent="0.25">
      <c r="C27" s="5" t="s">
        <v>0</v>
      </c>
      <c r="D27" s="10" t="s">
        <v>15</v>
      </c>
      <c r="E27" s="11"/>
      <c r="F27" s="11"/>
    </row>
    <row r="28" spans="3:6" x14ac:dyDescent="0.25">
      <c r="C28" s="3" t="s">
        <v>1</v>
      </c>
      <c r="D28" s="10" t="s">
        <v>16</v>
      </c>
      <c r="E28" s="11"/>
      <c r="F28" s="11"/>
    </row>
    <row r="29" spans="3:6" x14ac:dyDescent="0.25">
      <c r="C29" s="3" t="s">
        <v>2</v>
      </c>
      <c r="D29" s="10" t="s">
        <v>17</v>
      </c>
      <c r="E29" s="11"/>
      <c r="F29" s="11"/>
    </row>
    <row r="30" spans="3:6" x14ac:dyDescent="0.25">
      <c r="C30" s="3" t="s">
        <v>10</v>
      </c>
      <c r="D30" s="10" t="s">
        <v>18</v>
      </c>
      <c r="E30" s="11"/>
      <c r="F30" s="11"/>
    </row>
    <row r="31" spans="3:6" x14ac:dyDescent="0.25">
      <c r="C31" s="6" t="s">
        <v>3</v>
      </c>
      <c r="D31" s="2" t="s">
        <v>4</v>
      </c>
      <c r="E31" s="2" t="s">
        <v>5</v>
      </c>
      <c r="F31" s="2" t="s">
        <v>6</v>
      </c>
    </row>
    <row r="32" spans="3:6" x14ac:dyDescent="0.25">
      <c r="C32" s="6" t="s">
        <v>7</v>
      </c>
      <c r="D32" s="7"/>
      <c r="E32" s="7"/>
      <c r="F32" s="9">
        <v>1334.73</v>
      </c>
    </row>
    <row r="33" spans="3:6" x14ac:dyDescent="0.25">
      <c r="C33" s="8">
        <v>43101</v>
      </c>
      <c r="D33" s="9">
        <v>7.0000000000000007E-2</v>
      </c>
      <c r="E33" s="9">
        <f>2100+1000+2000+1.99</f>
        <v>5101.99</v>
      </c>
      <c r="F33" s="9">
        <f>F32+E33-D33</f>
        <v>6436.65</v>
      </c>
    </row>
    <row r="34" spans="3:6" x14ac:dyDescent="0.25">
      <c r="C34" s="8">
        <v>43132</v>
      </c>
      <c r="D34" s="9">
        <f>6+0.26</f>
        <v>6.26</v>
      </c>
      <c r="E34" s="9">
        <f>13866+1000+6.72</f>
        <v>14872.72</v>
      </c>
      <c r="F34" s="9">
        <f t="shared" ref="F34:F37" si="2">F33+E34-D34</f>
        <v>21303.11</v>
      </c>
    </row>
    <row r="35" spans="3:6" x14ac:dyDescent="0.25">
      <c r="C35" s="8">
        <v>43160</v>
      </c>
      <c r="D35" s="9">
        <f>0.38</f>
        <v>0.38</v>
      </c>
      <c r="E35" s="9">
        <f>1100+9.51</f>
        <v>1109.51</v>
      </c>
      <c r="F35" s="9">
        <f t="shared" si="2"/>
        <v>22412.239999999998</v>
      </c>
    </row>
    <row r="36" spans="3:6" x14ac:dyDescent="0.25">
      <c r="C36" s="8">
        <v>43191</v>
      </c>
      <c r="D36" s="9">
        <f>2000+10+2+0.33</f>
        <v>2012.33</v>
      </c>
      <c r="E36" s="9">
        <f>600+8.48</f>
        <v>608.48</v>
      </c>
      <c r="F36" s="9">
        <f t="shared" si="2"/>
        <v>21008.39</v>
      </c>
    </row>
    <row r="37" spans="3:6" x14ac:dyDescent="0.25">
      <c r="C37" s="8">
        <v>43221</v>
      </c>
      <c r="D37" s="9">
        <f>10000+0.22</f>
        <v>10000.219999999999</v>
      </c>
      <c r="E37" s="9">
        <v>5.63</v>
      </c>
      <c r="F37" s="9">
        <f t="shared" si="2"/>
        <v>11013.800000000001</v>
      </c>
    </row>
    <row r="38" spans="3:6" x14ac:dyDescent="0.25">
      <c r="C38" s="1" t="s">
        <v>8</v>
      </c>
      <c r="D38" s="9">
        <f>SUM(D33:D37)</f>
        <v>12019.259999999998</v>
      </c>
      <c r="E38" s="9">
        <f>SUM(E33:E37)</f>
        <v>21698.329999999998</v>
      </c>
      <c r="F38" s="9"/>
    </row>
    <row r="39" spans="3:6" x14ac:dyDescent="0.25">
      <c r="C39" s="1" t="s">
        <v>9</v>
      </c>
      <c r="D39" s="9">
        <f>AVERAGE(D33:D37)</f>
        <v>2403.8519999999999</v>
      </c>
      <c r="E39" s="9">
        <f>AVERAGE(E33:E37)</f>
        <v>4339.6659999999993</v>
      </c>
      <c r="F39" s="9">
        <f>AVERAGE(F33:F37)</f>
        <v>16434.838</v>
      </c>
    </row>
  </sheetData>
  <mergeCells count="8">
    <mergeCell ref="D28:F28"/>
    <mergeCell ref="D30:F30"/>
    <mergeCell ref="D29:F29"/>
    <mergeCell ref="D5:F5"/>
    <mergeCell ref="D6:F6"/>
    <mergeCell ref="D7:F7"/>
    <mergeCell ref="D8:F8"/>
    <mergeCell ref="D27:F2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0"/>
  <sheetViews>
    <sheetView tabSelected="1" zoomScaleNormal="100" workbookViewId="0">
      <selection activeCell="I13" sqref="I13"/>
    </sheetView>
  </sheetViews>
  <sheetFormatPr defaultRowHeight="15" x14ac:dyDescent="0.25"/>
  <cols>
    <col min="2" max="2" width="31.140625" customWidth="1"/>
    <col min="3" max="6" width="18" customWidth="1"/>
    <col min="7" max="7" width="15.85546875" style="4" customWidth="1"/>
  </cols>
  <sheetData>
    <row r="4" spans="2:7" x14ac:dyDescent="0.25">
      <c r="B4" s="12" t="s">
        <v>19</v>
      </c>
      <c r="C4" s="12" t="s">
        <v>22</v>
      </c>
      <c r="D4" s="12"/>
      <c r="E4" s="12" t="s">
        <v>23</v>
      </c>
      <c r="F4" s="12"/>
      <c r="G4" s="12"/>
    </row>
    <row r="5" spans="2:7" ht="25.5" customHeight="1" x14ac:dyDescent="0.25">
      <c r="B5" s="12"/>
      <c r="C5" s="13">
        <v>2018</v>
      </c>
      <c r="D5" s="13">
        <v>2018</v>
      </c>
      <c r="E5" s="13">
        <v>2019</v>
      </c>
      <c r="F5" s="13">
        <v>2020</v>
      </c>
      <c r="G5" s="13">
        <v>2021</v>
      </c>
    </row>
    <row r="6" spans="2:7" x14ac:dyDescent="0.25">
      <c r="B6" s="12"/>
      <c r="C6" s="13" t="s">
        <v>20</v>
      </c>
      <c r="D6" s="13" t="s">
        <v>21</v>
      </c>
      <c r="E6" s="13" t="s">
        <v>21</v>
      </c>
      <c r="F6" s="13" t="s">
        <v>21</v>
      </c>
      <c r="G6" s="13" t="s">
        <v>21</v>
      </c>
    </row>
    <row r="7" spans="2:7" ht="18" customHeight="1" x14ac:dyDescent="0.25">
      <c r="B7" s="14" t="s">
        <v>24</v>
      </c>
      <c r="C7" s="16">
        <v>4000</v>
      </c>
      <c r="D7" s="16">
        <f>C7*12</f>
        <v>48000</v>
      </c>
      <c r="E7" s="16">
        <f>D7*1.05</f>
        <v>50400</v>
      </c>
      <c r="F7" s="16">
        <f>E7*1.05</f>
        <v>52920</v>
      </c>
      <c r="G7" s="15">
        <f>F7*1.05</f>
        <v>55566</v>
      </c>
    </row>
    <row r="8" spans="2:7" ht="18" customHeight="1" x14ac:dyDescent="0.25">
      <c r="B8" s="14" t="s">
        <v>25</v>
      </c>
      <c r="C8" s="16">
        <v>2000</v>
      </c>
      <c r="D8" s="16">
        <f>C8*12</f>
        <v>24000</v>
      </c>
      <c r="E8" s="16">
        <f>D8*1.05</f>
        <v>25200</v>
      </c>
      <c r="F8" s="16">
        <f>E8*1.05</f>
        <v>26460</v>
      </c>
      <c r="G8" s="15">
        <f>F8*1.05</f>
        <v>27783</v>
      </c>
    </row>
    <row r="9" spans="2:7" ht="18" customHeight="1" x14ac:dyDescent="0.25">
      <c r="B9" s="14" t="s">
        <v>26</v>
      </c>
      <c r="C9" s="16">
        <f>SUM(C7:C8)</f>
        <v>6000</v>
      </c>
      <c r="D9" s="16">
        <f t="shared" ref="D9:G9" si="0">SUM(D7:D8)</f>
        <v>72000</v>
      </c>
      <c r="E9" s="16">
        <f t="shared" si="0"/>
        <v>75600</v>
      </c>
      <c r="F9" s="16">
        <f t="shared" si="0"/>
        <v>79380</v>
      </c>
      <c r="G9" s="16">
        <f t="shared" si="0"/>
        <v>83349</v>
      </c>
    </row>
    <row r="10" spans="2:7" ht="18" customHeight="1" x14ac:dyDescent="0.25">
      <c r="B10" s="14" t="s">
        <v>27</v>
      </c>
      <c r="C10" s="16"/>
      <c r="D10" s="16"/>
      <c r="E10" s="16"/>
      <c r="F10" s="16"/>
      <c r="G10" s="15"/>
    </row>
    <row r="11" spans="2:7" ht="18" customHeight="1" x14ac:dyDescent="0.25">
      <c r="B11" s="14" t="s">
        <v>28</v>
      </c>
      <c r="C11" s="16">
        <v>120</v>
      </c>
      <c r="D11" s="16">
        <f>C11*12</f>
        <v>1440</v>
      </c>
      <c r="E11" s="16">
        <f>D11*1.05</f>
        <v>1512</v>
      </c>
      <c r="F11" s="16">
        <f>E11*1.05</f>
        <v>1587.6000000000001</v>
      </c>
      <c r="G11" s="15">
        <f>F11*1.05</f>
        <v>1666.9800000000002</v>
      </c>
    </row>
    <row r="12" spans="2:7" ht="18" customHeight="1" x14ac:dyDescent="0.25">
      <c r="B12" s="14" t="s">
        <v>29</v>
      </c>
      <c r="C12" s="16">
        <v>1000</v>
      </c>
      <c r="D12" s="16">
        <f t="shared" ref="D12:D13" si="1">C12*12</f>
        <v>12000</v>
      </c>
      <c r="E12" s="16">
        <f t="shared" ref="E12:G13" si="2">D12*1.05</f>
        <v>12600</v>
      </c>
      <c r="F12" s="16">
        <f t="shared" si="2"/>
        <v>13230</v>
      </c>
      <c r="G12" s="15">
        <f t="shared" si="2"/>
        <v>13891.5</v>
      </c>
    </row>
    <row r="13" spans="2:7" ht="18" customHeight="1" x14ac:dyDescent="0.25">
      <c r="B13" s="14" t="s">
        <v>30</v>
      </c>
      <c r="C13" s="16">
        <v>100</v>
      </c>
      <c r="D13" s="16">
        <f t="shared" si="1"/>
        <v>1200</v>
      </c>
      <c r="E13" s="16">
        <f t="shared" si="2"/>
        <v>1260</v>
      </c>
      <c r="F13" s="16">
        <f t="shared" si="2"/>
        <v>1323</v>
      </c>
      <c r="G13" s="15">
        <f t="shared" si="2"/>
        <v>1389.15</v>
      </c>
    </row>
    <row r="14" spans="2:7" ht="18" customHeight="1" x14ac:dyDescent="0.25">
      <c r="B14" s="14" t="s">
        <v>31</v>
      </c>
      <c r="C14" s="16">
        <f>SUM(C11:C13)</f>
        <v>1220</v>
      </c>
      <c r="D14" s="16">
        <f t="shared" ref="D14:G14" si="3">SUM(D11:D13)</f>
        <v>14640</v>
      </c>
      <c r="E14" s="16">
        <f t="shared" si="3"/>
        <v>15372</v>
      </c>
      <c r="F14" s="16">
        <f t="shared" si="3"/>
        <v>16140.6</v>
      </c>
      <c r="G14" s="16">
        <f t="shared" si="3"/>
        <v>16947.63</v>
      </c>
    </row>
    <row r="15" spans="2:7" ht="18" customHeight="1" x14ac:dyDescent="0.25">
      <c r="B15" s="14" t="s">
        <v>32</v>
      </c>
      <c r="C15" s="16">
        <f>C9-C14</f>
        <v>4780</v>
      </c>
      <c r="D15" s="16">
        <f t="shared" ref="D15:G15" si="4">D9-D14</f>
        <v>57360</v>
      </c>
      <c r="E15" s="16">
        <f t="shared" si="4"/>
        <v>60228</v>
      </c>
      <c r="F15" s="16">
        <f t="shared" si="4"/>
        <v>63239.4</v>
      </c>
      <c r="G15" s="16">
        <f t="shared" si="4"/>
        <v>66401.37</v>
      </c>
    </row>
    <row r="16" spans="2:7" ht="18" customHeight="1" x14ac:dyDescent="0.25">
      <c r="B16" s="14" t="s">
        <v>37</v>
      </c>
      <c r="C16" s="16">
        <f>C15</f>
        <v>4780</v>
      </c>
      <c r="D16" s="16">
        <f>D15/12</f>
        <v>4780</v>
      </c>
      <c r="E16" s="16">
        <f t="shared" ref="E16:G16" si="5">E15/12</f>
        <v>5019</v>
      </c>
      <c r="F16" s="16">
        <f t="shared" si="5"/>
        <v>5269.95</v>
      </c>
      <c r="G16" s="16">
        <f t="shared" si="5"/>
        <v>5533.4474999999993</v>
      </c>
    </row>
    <row r="17" spans="2:7" ht="18" customHeight="1" x14ac:dyDescent="0.25">
      <c r="B17" s="14" t="s">
        <v>33</v>
      </c>
      <c r="C17" s="16"/>
      <c r="D17" s="16"/>
      <c r="E17" s="16"/>
      <c r="F17" s="16"/>
      <c r="G17" s="15"/>
    </row>
    <row r="18" spans="2:7" ht="18" customHeight="1" x14ac:dyDescent="0.25">
      <c r="B18" s="14" t="s">
        <v>34</v>
      </c>
      <c r="C18" s="16">
        <v>1165</v>
      </c>
      <c r="D18" s="16">
        <v>1165</v>
      </c>
      <c r="E18" s="16">
        <v>1165</v>
      </c>
      <c r="F18" s="16">
        <v>1165</v>
      </c>
      <c r="G18" s="16">
        <v>1165</v>
      </c>
    </row>
    <row r="19" spans="2:7" ht="18" customHeight="1" x14ac:dyDescent="0.25">
      <c r="B19" s="14" t="s">
        <v>35</v>
      </c>
      <c r="C19" s="16">
        <f>C16/C18</f>
        <v>4.1030042918454939</v>
      </c>
      <c r="D19" s="16">
        <f t="shared" ref="D19:G19" si="6">D16/D18</f>
        <v>4.1030042918454939</v>
      </c>
      <c r="E19" s="16">
        <f t="shared" si="6"/>
        <v>4.3081545064377682</v>
      </c>
      <c r="F19" s="16">
        <f t="shared" si="6"/>
        <v>4.5235622317596569</v>
      </c>
      <c r="G19" s="16">
        <f t="shared" si="6"/>
        <v>4.7497403433476393</v>
      </c>
    </row>
    <row r="20" spans="2:7" ht="18" customHeight="1" x14ac:dyDescent="0.25">
      <c r="B20" s="14" t="s">
        <v>36</v>
      </c>
      <c r="C20" s="16">
        <f>C16-C18</f>
        <v>3615</v>
      </c>
      <c r="D20" s="16">
        <f t="shared" ref="D20:G20" si="7">D16-D18</f>
        <v>3615</v>
      </c>
      <c r="E20" s="16">
        <f t="shared" si="7"/>
        <v>3854</v>
      </c>
      <c r="F20" s="16">
        <f t="shared" si="7"/>
        <v>4104.95</v>
      </c>
      <c r="G20" s="16">
        <f t="shared" si="7"/>
        <v>4368.4474999999993</v>
      </c>
    </row>
  </sheetData>
  <mergeCells count="3">
    <mergeCell ref="C4:D4"/>
    <mergeCell ref="E4:G4"/>
    <mergeCell ref="B4:B6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2018-06-07T06:00:34Z</dcterms:created>
  <dcterms:modified xsi:type="dcterms:W3CDTF">2018-06-12T02:54:27Z</dcterms:modified>
</cp:coreProperties>
</file>