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60" windowWidth="16380" windowHeight="8130" activeTab="1"/>
  </bookViews>
  <sheets>
    <sheet name="BALANCE_SHEET" sheetId="1" r:id="rId1"/>
    <sheet name="Income_Statement" sheetId="2" r:id="rId2"/>
    <sheet name="Cash_Flow_Statement" sheetId="3" r:id="rId3"/>
    <sheet name="Ratios" sheetId="4" r:id="rId4"/>
    <sheet name="Ratio_For_PLC" sheetId="5" r:id="rId5"/>
  </sheets>
  <definedNames>
    <definedName name="_xlnm.Print_Area" localSheetId="0">BALANCE_SHEET!$A$1:$Q$64</definedName>
    <definedName name="_xlnm.Print_Area" localSheetId="2">Cash_Flow_Statement!$A$1:$O$38</definedName>
    <definedName name="_xlnm.Print_Area" localSheetId="1">Income_Statement!$A$1:$O$49</definedName>
    <definedName name="_xlnm.Print_Area" localSheetId="4">(Ratio_For_PLC!$A$1:$O$27,Ratio_For_PLC!$P$1:$T$66)</definedName>
    <definedName name="_xlnm.Print_Area" localSheetId="3">Ratios!$A$1:$O$24</definedName>
  </definedNames>
  <calcPr calcId="144525"/>
</workbook>
</file>

<file path=xl/calcChain.xml><?xml version="1.0" encoding="utf-8"?>
<calcChain xmlns="http://schemas.openxmlformats.org/spreadsheetml/2006/main">
  <c r="O11" i="2" l="1"/>
  <c r="O20" i="2" l="1"/>
  <c r="O28" i="2" s="1"/>
  <c r="O32" i="2" s="1"/>
  <c r="O39" i="2" s="1"/>
  <c r="O43" i="2" s="1"/>
  <c r="O47" i="2" s="1"/>
  <c r="M11" i="2"/>
  <c r="O6" i="2" l="1"/>
  <c r="M30" i="3" l="1"/>
  <c r="M10" i="3"/>
  <c r="N10" i="3"/>
  <c r="M11" i="3"/>
  <c r="N11" i="3"/>
  <c r="M12" i="3"/>
  <c r="N12" i="3"/>
  <c r="M13" i="3"/>
  <c r="M14" i="3"/>
  <c r="N14" i="3"/>
  <c r="M20" i="3"/>
  <c r="N20" i="3"/>
  <c r="M24" i="3"/>
  <c r="N24" i="3"/>
  <c r="M25" i="3"/>
  <c r="N25" i="3"/>
  <c r="N26" i="3"/>
  <c r="M33" i="3"/>
  <c r="N33" i="3"/>
  <c r="M34" i="3"/>
  <c r="N34" i="3"/>
  <c r="N11" i="2"/>
  <c r="N20" i="2" s="1"/>
  <c r="N28" i="2" s="1"/>
  <c r="M20" i="2"/>
  <c r="M28" i="2" s="1"/>
  <c r="M32" i="2" s="1"/>
  <c r="M5" i="4" s="1"/>
  <c r="O19" i="1"/>
  <c r="O41" i="1"/>
  <c r="O45" i="1"/>
  <c r="O51" i="1"/>
  <c r="O55" i="1"/>
  <c r="O62" i="1"/>
  <c r="N62" i="1"/>
  <c r="M62" i="1"/>
  <c r="M55" i="1"/>
  <c r="M61" i="1" s="1"/>
  <c r="N30" i="3"/>
  <c r="N55" i="1"/>
  <c r="N51" i="1"/>
  <c r="M51" i="1"/>
  <c r="N45" i="1"/>
  <c r="M45" i="1"/>
  <c r="M26" i="3" s="1"/>
  <c r="N27" i="3"/>
  <c r="N41" i="1"/>
  <c r="M15" i="3"/>
  <c r="M41" i="1"/>
  <c r="M19" i="1"/>
  <c r="R51" i="5" s="1"/>
  <c r="N15" i="3"/>
  <c r="N13" i="3"/>
  <c r="N19" i="1"/>
  <c r="S51" i="5" s="1"/>
  <c r="C2" i="3"/>
  <c r="N2" i="3"/>
  <c r="C3" i="3"/>
  <c r="N3" i="3"/>
  <c r="M5" i="3"/>
  <c r="N5" i="3"/>
  <c r="O5" i="3"/>
  <c r="M6" i="3"/>
  <c r="N6" i="3"/>
  <c r="O6" i="3"/>
  <c r="N7" i="3"/>
  <c r="O7" i="3"/>
  <c r="O10" i="3"/>
  <c r="O11" i="3"/>
  <c r="O12" i="3"/>
  <c r="O13" i="3"/>
  <c r="O14" i="3"/>
  <c r="O15" i="3"/>
  <c r="O20" i="3"/>
  <c r="O24" i="3"/>
  <c r="O25" i="3"/>
  <c r="O26" i="3"/>
  <c r="O27" i="3"/>
  <c r="O30" i="3"/>
  <c r="O33" i="3"/>
  <c r="O34" i="3"/>
  <c r="C2" i="2"/>
  <c r="N2" i="2"/>
  <c r="C3" i="2"/>
  <c r="N3" i="2"/>
  <c r="M5" i="2"/>
  <c r="N5" i="2"/>
  <c r="O5" i="2"/>
  <c r="M6" i="2"/>
  <c r="N6" i="2"/>
  <c r="M7" i="2"/>
  <c r="N7" i="2"/>
  <c r="O7" i="2"/>
  <c r="A20" i="2"/>
  <c r="A22" i="2"/>
  <c r="R1" i="5"/>
  <c r="S1" i="5"/>
  <c r="T1" i="5"/>
  <c r="R3" i="5"/>
  <c r="M4" i="5" s="1"/>
  <c r="S3" i="5"/>
  <c r="N4" i="5" s="1"/>
  <c r="T3" i="5"/>
  <c r="O4" i="5" s="1"/>
  <c r="S7" i="5"/>
  <c r="R13" i="5"/>
  <c r="S13" i="5"/>
  <c r="T13" i="5"/>
  <c r="R14" i="5"/>
  <c r="S14" i="5"/>
  <c r="T14" i="5"/>
  <c r="R15" i="5"/>
  <c r="S15" i="5"/>
  <c r="T15" i="5"/>
  <c r="T16" i="5"/>
  <c r="O11" i="5"/>
  <c r="S16" i="5"/>
  <c r="N11" i="5" s="1"/>
  <c r="R18" i="5"/>
  <c r="R19" i="5"/>
  <c r="S19" i="5"/>
  <c r="T19" i="5"/>
  <c r="R24" i="5"/>
  <c r="S24" i="5"/>
  <c r="T24" i="5"/>
  <c r="R25" i="5"/>
  <c r="S25" i="5"/>
  <c r="T25" i="5"/>
  <c r="R30" i="5"/>
  <c r="R36" i="5" s="1"/>
  <c r="M15" i="5" s="1"/>
  <c r="S30" i="5"/>
  <c r="T30" i="5"/>
  <c r="R31" i="5"/>
  <c r="S31" i="5"/>
  <c r="T31" i="5"/>
  <c r="R32" i="5"/>
  <c r="S32" i="5"/>
  <c r="T32" i="5"/>
  <c r="R33" i="5"/>
  <c r="S33" i="5"/>
  <c r="T33" i="5"/>
  <c r="R40" i="5"/>
  <c r="S40" i="5"/>
  <c r="T40" i="5"/>
  <c r="R44" i="5"/>
  <c r="S44" i="5"/>
  <c r="T44" i="5"/>
  <c r="R47" i="5"/>
  <c r="S47" i="5"/>
  <c r="T47" i="5"/>
  <c r="R48" i="5"/>
  <c r="S48" i="5"/>
  <c r="T48" i="5"/>
  <c r="T51" i="5"/>
  <c r="M4" i="4"/>
  <c r="N4" i="4"/>
  <c r="O4" i="4"/>
  <c r="N7" i="4"/>
  <c r="O7" i="4"/>
  <c r="M11" i="4"/>
  <c r="N11" i="4"/>
  <c r="O11" i="4"/>
  <c r="M12" i="4"/>
  <c r="M13" i="4" s="1"/>
  <c r="M15" i="4"/>
  <c r="N15" i="4"/>
  <c r="O15" i="4"/>
  <c r="M16" i="4"/>
  <c r="N16" i="4"/>
  <c r="O16" i="4"/>
  <c r="M17" i="4"/>
  <c r="N17" i="4"/>
  <c r="O17" i="4"/>
  <c r="T7" i="5"/>
  <c r="T18" i="5"/>
  <c r="T20" i="5" s="1"/>
  <c r="O12" i="5" s="1"/>
  <c r="O12" i="4"/>
  <c r="O13" i="4"/>
  <c r="O61" i="1"/>
  <c r="O28" i="1"/>
  <c r="O29" i="1" s="1"/>
  <c r="O47" i="1" s="1"/>
  <c r="T26" i="5"/>
  <c r="T27" i="5" s="1"/>
  <c r="O14" i="4"/>
  <c r="O46" i="1"/>
  <c r="T52" i="5"/>
  <c r="O23" i="4"/>
  <c r="T64" i="5"/>
  <c r="T65" i="5" s="1"/>
  <c r="O26" i="5" s="1"/>
  <c r="O28" i="3"/>
  <c r="T22" i="5"/>
  <c r="O13" i="5" s="1"/>
  <c r="T53" i="5"/>
  <c r="O23" i="5" s="1"/>
  <c r="N23" i="4"/>
  <c r="N46" i="1"/>
  <c r="S52" i="5"/>
  <c r="M23" i="4"/>
  <c r="M46" i="1"/>
  <c r="R52" i="5"/>
  <c r="N12" i="4"/>
  <c r="N13" i="4"/>
  <c r="N61" i="1"/>
  <c r="S18" i="5"/>
  <c r="S20" i="5" s="1"/>
  <c r="N12" i="5" s="1"/>
  <c r="O19" i="3"/>
  <c r="O21" i="3" s="1"/>
  <c r="O60" i="1"/>
  <c r="S22" i="5"/>
  <c r="N13" i="5" s="1"/>
  <c r="S37" i="5" l="1"/>
  <c r="N16" i="5" s="1"/>
  <c r="S8" i="5"/>
  <c r="N7" i="5" s="1"/>
  <c r="T28" i="5"/>
  <c r="O14" i="5" s="1"/>
  <c r="T8" i="5"/>
  <c r="O7" i="5" s="1"/>
  <c r="R7" i="5"/>
  <c r="R8" i="5" s="1"/>
  <c r="M7" i="5" s="1"/>
  <c r="R37" i="5"/>
  <c r="M16" i="5" s="1"/>
  <c r="R38" i="5"/>
  <c r="M17" i="5" s="1"/>
  <c r="S38" i="5"/>
  <c r="N17" i="5" s="1"/>
  <c r="S36" i="5"/>
  <c r="N15" i="5" s="1"/>
  <c r="M7" i="4"/>
  <c r="R53" i="5"/>
  <c r="M23" i="5" s="1"/>
  <c r="O6" i="4"/>
  <c r="O9" i="3"/>
  <c r="O16" i="3" s="1"/>
  <c r="O31" i="3" s="1"/>
  <c r="O35" i="3" s="1"/>
  <c r="T36" i="5"/>
  <c r="O15" i="5" s="1"/>
  <c r="T38" i="5"/>
  <c r="O17" i="5" s="1"/>
  <c r="T37" i="5"/>
  <c r="O16" i="5" s="1"/>
  <c r="T4" i="5"/>
  <c r="O5" i="5" s="1"/>
  <c r="O5" i="4"/>
  <c r="N32" i="2"/>
  <c r="N5" i="4" s="1"/>
  <c r="N20" i="4"/>
  <c r="S41" i="5"/>
  <c r="S42" i="5" s="1"/>
  <c r="N20" i="5" s="1"/>
  <c r="S64" i="5"/>
  <c r="S65" i="5" s="1"/>
  <c r="N26" i="5" s="1"/>
  <c r="S53" i="5"/>
  <c r="N23" i="5" s="1"/>
  <c r="N28" i="3"/>
  <c r="R26" i="5"/>
  <c r="R27" i="5" s="1"/>
  <c r="R28" i="5" s="1"/>
  <c r="M14" i="5" s="1"/>
  <c r="M14" i="4"/>
  <c r="M28" i="1"/>
  <c r="M29" i="1" s="1"/>
  <c r="M47" i="1" s="1"/>
  <c r="M60" i="1" s="1"/>
  <c r="N28" i="1"/>
  <c r="N29" i="1" s="1"/>
  <c r="N47" i="1" s="1"/>
  <c r="N60" i="1" s="1"/>
  <c r="N14" i="4"/>
  <c r="S26" i="5"/>
  <c r="S27" i="5" s="1"/>
  <c r="S28" i="5" s="1"/>
  <c r="N14" i="5" s="1"/>
  <c r="R20" i="5"/>
  <c r="M12" i="5" s="1"/>
  <c r="R16" i="5"/>
  <c r="M11" i="5" s="1"/>
  <c r="M9" i="3"/>
  <c r="M16" i="3" s="1"/>
  <c r="M39" i="2"/>
  <c r="R4" i="5"/>
  <c r="M5" i="5" s="1"/>
  <c r="T10" i="5"/>
  <c r="T41" i="5"/>
  <c r="T42" i="5" s="1"/>
  <c r="O20" i="4"/>
  <c r="M19" i="3"/>
  <c r="M21" i="3" s="1"/>
  <c r="R41" i="5"/>
  <c r="R42" i="5" s="1"/>
  <c r="M20" i="4"/>
  <c r="N19" i="3"/>
  <c r="N21" i="3" s="1"/>
  <c r="M27" i="3"/>
  <c r="M28" i="3" s="1"/>
  <c r="T5" i="5" l="1"/>
  <c r="O6" i="5" s="1"/>
  <c r="S45" i="5"/>
  <c r="N21" i="5" s="1"/>
  <c r="O8" i="4"/>
  <c r="N9" i="3"/>
  <c r="N16" i="3" s="1"/>
  <c r="N31" i="3" s="1"/>
  <c r="N35" i="3" s="1"/>
  <c r="S4" i="5"/>
  <c r="N5" i="5" s="1"/>
  <c r="N39" i="2"/>
  <c r="N43" i="2" s="1"/>
  <c r="S49" i="5"/>
  <c r="N22" i="5" s="1"/>
  <c r="N21" i="4"/>
  <c r="N22" i="4"/>
  <c r="R22" i="5"/>
  <c r="M13" i="5" s="1"/>
  <c r="R64" i="5"/>
  <c r="R65" i="5" s="1"/>
  <c r="M26" i="5" s="1"/>
  <c r="M20" i="5"/>
  <c r="R45" i="5"/>
  <c r="M21" i="5" s="1"/>
  <c r="R49" i="5"/>
  <c r="M22" i="5" s="1"/>
  <c r="T49" i="5"/>
  <c r="O22" i="5" s="1"/>
  <c r="T45" i="5"/>
  <c r="O21" i="5" s="1"/>
  <c r="O20" i="5"/>
  <c r="M43" i="2"/>
  <c r="M8" i="4" s="1"/>
  <c r="M21" i="4"/>
  <c r="M22" i="4"/>
  <c r="O21" i="4"/>
  <c r="O22" i="4"/>
  <c r="T11" i="5"/>
  <c r="O8" i="5" s="1"/>
  <c r="T58" i="5"/>
  <c r="M31" i="3"/>
  <c r="M35" i="3" s="1"/>
  <c r="N8" i="4" l="1"/>
  <c r="O24" i="5"/>
  <c r="T62" i="5"/>
  <c r="O25" i="5" s="1"/>
  <c r="S5" i="5"/>
  <c r="N6" i="5" s="1"/>
  <c r="S10" i="5"/>
  <c r="N47" i="2"/>
  <c r="N6" i="4"/>
  <c r="R5" i="5"/>
  <c r="M6" i="5" s="1"/>
  <c r="R10" i="5"/>
  <c r="M47" i="2"/>
  <c r="M6" i="4"/>
  <c r="R11" i="5" l="1"/>
  <c r="M8" i="5" s="1"/>
  <c r="R58" i="5"/>
  <c r="S11" i="5"/>
  <c r="N8" i="5" s="1"/>
  <c r="S58" i="5"/>
  <c r="S62" i="5" l="1"/>
  <c r="N25" i="5" s="1"/>
  <c r="N24" i="5"/>
  <c r="R62" i="5"/>
  <c r="M25" i="5" s="1"/>
  <c r="M24" i="5"/>
</calcChain>
</file>

<file path=xl/comments1.xml><?xml version="1.0" encoding="utf-8"?>
<comments xmlns="http://schemas.openxmlformats.org/spreadsheetml/2006/main">
  <authors>
    <author/>
  </authors>
  <commentList>
    <comment ref="B125" authorId="0">
      <text>
        <r>
          <rPr>
            <b/>
            <sz val="8"/>
            <color indexed="8"/>
            <rFont val="Times New Roman"/>
            <family val="1"/>
          </rPr>
          <t xml:space="preserve">Assets : </t>
        </r>
        <r>
          <rPr>
            <sz val="8"/>
            <color indexed="8"/>
            <rFont val="Times New Roman"/>
            <family val="1"/>
          </rPr>
          <t xml:space="preserve">Other Debtors / Prepayment / Other Current Assets  
</t>
        </r>
        <r>
          <rPr>
            <b/>
            <sz val="8"/>
            <color indexed="8"/>
            <rFont val="Times New Roman"/>
            <family val="1"/>
          </rPr>
          <t>Liabilities :</t>
        </r>
        <r>
          <rPr>
            <sz val="8"/>
            <color indexed="8"/>
            <rFont val="Times New Roman"/>
            <family val="1"/>
          </rPr>
          <t xml:space="preserve"> Other Creditors / Tax Provision / Dividend Proposed / Other Current Liabilities / Deferred Tax</t>
        </r>
      </text>
    </comment>
    <comment ref="B137" authorId="0">
      <text>
        <r>
          <rPr>
            <sz val="8"/>
            <color indexed="8"/>
            <rFont val="Times New Roman"/>
            <family val="1"/>
          </rPr>
          <t xml:space="preserve">Includes Minority Interest (Balance Sheet)
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B15" authorId="0">
      <text>
        <r>
          <rPr>
            <b/>
            <sz val="8"/>
            <color indexed="8"/>
            <rFont val="Times New Roman"/>
            <family val="1"/>
          </rPr>
          <t xml:space="preserve">Assets : </t>
        </r>
        <r>
          <rPr>
            <sz val="8"/>
            <color indexed="8"/>
            <rFont val="Times New Roman"/>
            <family val="1"/>
          </rPr>
          <t xml:space="preserve">Other Debtors / Prepayment / Other Current Assets  
</t>
        </r>
        <r>
          <rPr>
            <b/>
            <sz val="8"/>
            <color indexed="8"/>
            <rFont val="Times New Roman"/>
            <family val="1"/>
          </rPr>
          <t>Liabilities :</t>
        </r>
        <r>
          <rPr>
            <sz val="8"/>
            <color indexed="8"/>
            <rFont val="Times New Roman"/>
            <family val="1"/>
          </rPr>
          <t xml:space="preserve"> Other Creditors / Tax Provision / Dividend Proposed / Other Current Liabilities / Deferred Tax</t>
        </r>
      </text>
    </comment>
    <comment ref="B27" authorId="0">
      <text>
        <r>
          <rPr>
            <sz val="8"/>
            <color indexed="8"/>
            <rFont val="Times New Roman"/>
            <family val="1"/>
          </rPr>
          <t xml:space="preserve">Includes Minority Interest (Balance Sheet)
</t>
        </r>
      </text>
    </comment>
  </commentList>
</comments>
</file>

<file path=xl/sharedStrings.xml><?xml version="1.0" encoding="utf-8"?>
<sst xmlns="http://schemas.openxmlformats.org/spreadsheetml/2006/main" count="331" uniqueCount="206">
  <si>
    <t>FINANCIAL SPREAD</t>
  </si>
  <si>
    <t>BORROWER :</t>
  </si>
  <si>
    <t>CA No. :</t>
  </si>
  <si>
    <t>Auditor    :</t>
  </si>
  <si>
    <t>None</t>
  </si>
  <si>
    <t>CA Date  :</t>
  </si>
  <si>
    <t>BALANCE SHEET</t>
  </si>
  <si>
    <t>ACCOUNT STATUS</t>
  </si>
  <si>
    <t>Unaudited</t>
  </si>
  <si>
    <t xml:space="preserve">DATE </t>
  </si>
  <si>
    <t>NO. OF DAYS</t>
  </si>
  <si>
    <t>AUDIT OPINION</t>
  </si>
  <si>
    <t>Pls Select</t>
  </si>
  <si>
    <t>Item</t>
  </si>
  <si>
    <t>Unqualified</t>
  </si>
  <si>
    <t xml:space="preserve">Cash &amp; Bank Balances </t>
  </si>
  <si>
    <t>Audited</t>
  </si>
  <si>
    <t>Qualified</t>
  </si>
  <si>
    <t>Time Deposit</t>
  </si>
  <si>
    <t>Disclaimer</t>
  </si>
  <si>
    <t>Inventory</t>
  </si>
  <si>
    <t>Mgmt</t>
  </si>
  <si>
    <t>Adverse</t>
  </si>
  <si>
    <t>Trade Debtors - External Customers</t>
  </si>
  <si>
    <t>Trade Debtors – Intercompany</t>
  </si>
  <si>
    <t>Other Debtors, Deposits &amp; Prepayments</t>
  </si>
  <si>
    <t>Amount Due from Directors / Shareholders / Subsidiary / Related Co.</t>
  </si>
  <si>
    <t>Prepayments</t>
  </si>
  <si>
    <t>Other Current Assets</t>
  </si>
  <si>
    <t>TOTAL CURRENT ASSETS</t>
  </si>
  <si>
    <t>Fixed Assets - Land &amp; Buildings</t>
  </si>
  <si>
    <t>Fixed Assets - Plant &amp; Machinery</t>
  </si>
  <si>
    <t>Fixed Assets - Others</t>
  </si>
  <si>
    <t>Equity Investments</t>
  </si>
  <si>
    <t>Interest in Subsidiary / Associated Companies</t>
  </si>
  <si>
    <t>Quoted / Unquoted Investment - at cost</t>
  </si>
  <si>
    <t>Intangibles</t>
  </si>
  <si>
    <t>Other Non-Current Assets</t>
  </si>
  <si>
    <t>TOTAL NON CURRENT ASSETS</t>
  </si>
  <si>
    <t>TOTAL ASSETS</t>
  </si>
  <si>
    <t>Short Term Debt - Bank</t>
  </si>
  <si>
    <t>Current Portion of Long Term Debt Payable</t>
  </si>
  <si>
    <t>Current Portion of Hire Purchase Creditors &amp; Lease Creditors</t>
  </si>
  <si>
    <t>Trade Creditors - External Suppliers</t>
  </si>
  <si>
    <t>Trade Creditors - Intercompany</t>
  </si>
  <si>
    <t>Other Creditors &amp; Accrued Liabilities</t>
  </si>
  <si>
    <t>Amount Due to Directors / Shareholders / Subsidiary / Related Co.</t>
  </si>
  <si>
    <t>Tax Provision</t>
  </si>
  <si>
    <t>Dividends Proposed</t>
  </si>
  <si>
    <t>Other Current Liabilities</t>
  </si>
  <si>
    <t>TOTAL CURRENT LIABILITIES</t>
  </si>
  <si>
    <t>Long Term Debt - Bank</t>
  </si>
  <si>
    <t>Long Term Debt - Hire Purchase Creditors &amp; Lease Creditors</t>
  </si>
  <si>
    <t>Other Long Term Liabilities</t>
  </si>
  <si>
    <t>TOTAL NON CURRENT LIABILITIES / Total Long Term Liabilities</t>
  </si>
  <si>
    <t>TOTAL LIABILITIES</t>
  </si>
  <si>
    <t>NET ASSETS</t>
  </si>
  <si>
    <t>Minority Interest</t>
  </si>
  <si>
    <t>Deferred Taxation</t>
  </si>
  <si>
    <t>TOTAL NEAR EQUITY</t>
  </si>
  <si>
    <t>Paid Up Capital</t>
  </si>
  <si>
    <t>Retained Earnings</t>
  </si>
  <si>
    <t>Reserves : Revaluation, Share Premium, Surplus, etc.</t>
  </si>
  <si>
    <t>TOTAL NET WORTH</t>
  </si>
  <si>
    <t>Contingent Liabilities</t>
  </si>
  <si>
    <t>Capital Commitments</t>
  </si>
  <si>
    <t>Check : Net Assets = Total Net Worth</t>
  </si>
  <si>
    <t>Check : Total NW (CY) = UI + Total NW (PY) + Change In PUC/Reserve</t>
  </si>
  <si>
    <t>Check : UI = Retained Earnings (CY - PY)</t>
  </si>
  <si>
    <t>Auditor :</t>
  </si>
  <si>
    <t>PROFIT &amp; LOSS STATEMENT</t>
  </si>
  <si>
    <t>DATE (DD/MM/YYYY)</t>
  </si>
  <si>
    <t>Turnover</t>
  </si>
  <si>
    <t>Less : Cost of Goods Sold</t>
  </si>
  <si>
    <t>GROSS PROFIT</t>
  </si>
  <si>
    <t>Selling, General &amp; Admin Expenses</t>
  </si>
  <si>
    <t>Depreciation &amp; Amortisation</t>
  </si>
  <si>
    <t>Bad Debts Expense / (Recovered)</t>
  </si>
  <si>
    <t>Provision for Bad &amp; Doubtful Debts</t>
  </si>
  <si>
    <t>Lease Expenses</t>
  </si>
  <si>
    <t>Other Operating Expenses / (Income)</t>
  </si>
  <si>
    <t>OPERATING PROFIT</t>
  </si>
  <si>
    <t>Fixed Assets Disposal Gain / (Loss)</t>
  </si>
  <si>
    <t>Foreign Exchange Gain / (Loss)</t>
  </si>
  <si>
    <t>Interest / Rental / Dividend Income</t>
  </si>
  <si>
    <t>Share of Profit from Associated Co.</t>
  </si>
  <si>
    <t>Other Non-Operating Income / (Expense)</t>
  </si>
  <si>
    <t>EARNINGS BEFORE INTEREST &amp; TAX (EBIT)</t>
  </si>
  <si>
    <t>Interest Expenses</t>
  </si>
  <si>
    <t>PROFIT BEFORE TAX</t>
  </si>
  <si>
    <t>Current Year Tax Provision</t>
  </si>
  <si>
    <t>Under / (Over) Provision in Prior Year</t>
  </si>
  <si>
    <t>Deferred Tax</t>
  </si>
  <si>
    <t>Minority Interest Deduct / (Add)</t>
  </si>
  <si>
    <t>PROFIT AFTER TAX BEFORE EXTRAORDINARY ITEMS</t>
  </si>
  <si>
    <t>Extraordinary Expenses / (Income)</t>
  </si>
  <si>
    <t>NET PROFIT AFTER TAX</t>
  </si>
  <si>
    <t>Dividend Declared</t>
  </si>
  <si>
    <t>UNAPPROPRIATED INCOME</t>
  </si>
  <si>
    <t>CASH GENERATION STATEMENT</t>
  </si>
  <si>
    <t xml:space="preserve">ACCOUNT STATUS </t>
  </si>
  <si>
    <t>CASH FLOW FROM OPERATING ACTIVITIES</t>
  </si>
  <si>
    <t>Profit Before Tax</t>
  </si>
  <si>
    <t>Tax / Minority Interest / Extraordinary Item / Dividend Declared</t>
  </si>
  <si>
    <t>Change in Accounts Receivable</t>
  </si>
  <si>
    <t>Change in Inventory</t>
  </si>
  <si>
    <t>Change in Accounts Payable</t>
  </si>
  <si>
    <t>Change in Other Current Assets &amp; Liabilities</t>
  </si>
  <si>
    <t>NET CASH FROM OPERATING ACTIVITIES</t>
  </si>
  <si>
    <t>CASH FLOW FROM INVESTING ACTIVITIES</t>
  </si>
  <si>
    <t>Change in Fixed Assets</t>
  </si>
  <si>
    <t>Change in Investments &amp; Other Non-Current Assets</t>
  </si>
  <si>
    <t>NET CASH FROM INVESTING ACTIVITIES</t>
  </si>
  <si>
    <t>CASH FLOW FROM FINANCING ACTIVITIES</t>
  </si>
  <si>
    <t>Change in Long Term Debts</t>
  </si>
  <si>
    <t>Change in Short Term Debts</t>
  </si>
  <si>
    <t>Change in Amount Due to / from Directors &amp; Shareholders</t>
  </si>
  <si>
    <t>Change in Other Long Term Liabilities</t>
  </si>
  <si>
    <t>NET CASH FROM FINANCING ACTIVITIES</t>
  </si>
  <si>
    <t>Change In Paid Up Capital (non bonus) / Reserves</t>
  </si>
  <si>
    <t>NET INCREASE (DECREASE) IN CASH</t>
  </si>
  <si>
    <t>Check : Net Increase (Decrease) In Cash = Change in Cash &amp; Bank Balances</t>
  </si>
  <si>
    <t>Check : Change in Cash &amp; Bank Balances and Time Deposit</t>
  </si>
  <si>
    <t>Check : Error Difference</t>
  </si>
  <si>
    <t>KEY FINANCIAL RATIOS</t>
  </si>
  <si>
    <t>No.</t>
  </si>
  <si>
    <t>PROFITABILITY INDICATORS</t>
  </si>
  <si>
    <t>As at 31/12/12</t>
  </si>
  <si>
    <t>As at 31/12/13</t>
  </si>
  <si>
    <t xml:space="preserve">USD '000 </t>
  </si>
  <si>
    <t>Net Profit After Tax</t>
  </si>
  <si>
    <t>Gross Profit Margin (Gross Profit / Sales)</t>
  </si>
  <si>
    <t>%</t>
  </si>
  <si>
    <t>Net Profit Margin (Net Profit / Sales)</t>
  </si>
  <si>
    <t>BALANCE SHEET INDICATORS</t>
  </si>
  <si>
    <t>Total Borrowings: Bank &amp; HP (Long Term &amp; Short Term)</t>
  </si>
  <si>
    <t>Net Tangible Asset (Total Net Asset - Intangibles)</t>
  </si>
  <si>
    <t>Gearing (Total Borrowings : Bank &amp; HP / Tangible Net Worth)</t>
  </si>
  <si>
    <t>times</t>
  </si>
  <si>
    <t>Fixed Asset Turnover (Sales / Ave Fixed Assets)</t>
  </si>
  <si>
    <t>Days Inventory</t>
  </si>
  <si>
    <t>days</t>
  </si>
  <si>
    <t>Days Receivables</t>
  </si>
  <si>
    <t>Days Payables</t>
  </si>
  <si>
    <t>CASHFLOW / LIQUIDITY INDICATORS</t>
  </si>
  <si>
    <t>EBITDA (EBIT + Depreciation &amp; Amortisation)</t>
  </si>
  <si>
    <t>Interest Cover (EBITDA / Interest Expense)</t>
  </si>
  <si>
    <t>Debt Service Cover Ratio (EBITDA / CPLTD &amp; HP + Interest)</t>
  </si>
  <si>
    <t>Current Ratio (Current Assets / Current Liabilities)</t>
  </si>
  <si>
    <t>KEY FINANCIAL RATIOS (For Public Listed Company Only)</t>
  </si>
  <si>
    <t>Date (DD/MM/YYYY)</t>
  </si>
  <si>
    <t>Turnover (Sales)</t>
  </si>
  <si>
    <t>USD '000</t>
  </si>
  <si>
    <t>Gross Profit (GP)</t>
  </si>
  <si>
    <t>Gross Profit Margin (GP/ Sales)</t>
  </si>
  <si>
    <t>Net Profit (NP)</t>
  </si>
  <si>
    <t>Net Profit Margin (NP/ Sales)</t>
  </si>
  <si>
    <t>Short Term Debt</t>
  </si>
  <si>
    <t>Fixed Asset Turnover Ratio (Sales / Ave Fixed Assets)</t>
  </si>
  <si>
    <t>Current Portion of Debt</t>
  </si>
  <si>
    <t>Long Term Debt</t>
  </si>
  <si>
    <t>Total Borrowings (Debt)</t>
  </si>
  <si>
    <t>Net Asset (NA)</t>
  </si>
  <si>
    <t>Net Tangible Asset (NTA)</t>
  </si>
  <si>
    <t>Gearings (Total Borrowings/ NTA)</t>
  </si>
  <si>
    <t>Earnings Per Share (EPS)</t>
  </si>
  <si>
    <t>Fixed Assets (Land &amp; Building)</t>
  </si>
  <si>
    <t>Price Earnings Ratio (PE)</t>
  </si>
  <si>
    <t>Fixed Assets (Plant &amp; Machinery)</t>
  </si>
  <si>
    <t>Price to Book Ratio (PBR)</t>
  </si>
  <si>
    <t>Fixed Assets (Others)</t>
  </si>
  <si>
    <t>Total Fixed Assets (TFA)</t>
  </si>
  <si>
    <t>Fixed Asset Turnover Ratio (Sales/ TFA)</t>
  </si>
  <si>
    <t>Inventory (I)</t>
  </si>
  <si>
    <t>No. Of Days (days)</t>
  </si>
  <si>
    <t>Trade Debtors (TD)</t>
  </si>
  <si>
    <t>Trade Creditors (TC)</t>
  </si>
  <si>
    <t>Day Inventory ((I/ Sales)*days)</t>
  </si>
  <si>
    <t>Day Receivables ((TD/ Sales)*days)</t>
  </si>
  <si>
    <t>Day Payables ((TC/ Sales)*days)</t>
  </si>
  <si>
    <t>Depreciation and Armortisation (D &amp; A)</t>
  </si>
  <si>
    <t>Earnings before interest &amp; tax (EBIT)</t>
  </si>
  <si>
    <t>EBITDA = EBIT + (D &amp; A)</t>
  </si>
  <si>
    <t>Interest Expenses (IE)</t>
  </si>
  <si>
    <t xml:space="preserve">Interest Cover, IC (EBITDA/ IE) </t>
  </si>
  <si>
    <t>Current Portion of Long Term Debt Payable (CPLTD)</t>
  </si>
  <si>
    <t>Current Portion of Hire Purchase (HP)</t>
  </si>
  <si>
    <t>Debt Service Cover Ratio ((EBITDA/(CPLTD &amp; HP + IE))</t>
  </si>
  <si>
    <t>Total Current Asset (TCA)</t>
  </si>
  <si>
    <t>Total Current Liabilities (TCL)</t>
  </si>
  <si>
    <t>Current Ratio (TCA/ TCL)</t>
  </si>
  <si>
    <t>Average Weighted Total Number of Ordinary Shares</t>
  </si>
  <si>
    <t>Pls input</t>
  </si>
  <si>
    <t>Earnings Per Share, EPS (NP/ Average Weighted Share)</t>
  </si>
  <si>
    <t>The date of the price quoted (DD/MM/YYY)</t>
  </si>
  <si>
    <t>Price per Share</t>
  </si>
  <si>
    <t>Price Earnings Ratio (P/ E)</t>
  </si>
  <si>
    <t xml:space="preserve">NTA per Average Weighted Share </t>
  </si>
  <si>
    <t>As at 31/12/14</t>
  </si>
  <si>
    <t>US$ (000)</t>
  </si>
  <si>
    <t>19-02-2018</t>
  </si>
  <si>
    <t>31-12-2016</t>
  </si>
  <si>
    <t>31-12-2017</t>
  </si>
  <si>
    <t>31-12-2015</t>
  </si>
  <si>
    <t>Mr. Eung Leang Seng, Mdm. Mao Kimsean, and Miss. Eung Maugkim</t>
  </si>
  <si>
    <t>RHBIBL/0002/2018/0004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</si>
</sst>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mm/dd/yyyy"/>
    <numFmt numFmtId="165" formatCode="_(* #,##0.00_);_(* \(#,##0.00\);_(* \-??_);_(@_)"/>
    <numFmt numFmtId="166" formatCode="_(* #,##0_);_(* \(#,##0\);_(* \-??_);_(@_)"/>
    <numFmt numFmtId="167" formatCode="_(* #,##0_);[Red]_(* \(#,##0\);_(* \-??_);_(@_)"/>
    <numFmt numFmtId="169" formatCode="_(* #,##0.00_);[Red]_(* \(#,##0.00\);_(* \-??_);_(@_)"/>
    <numFmt numFmtId="170" formatCode="0.00_)"/>
    <numFmt numFmtId="171" formatCode="0.000"/>
    <numFmt numFmtId="172" formatCode="_(* #,##0.0_);_(* \(#,##0.0\);_(* \-??_);_(@_)"/>
    <numFmt numFmtId="173" formatCode="_(* #,##0.0_);[Red]_(* \(#,##0.0\);_(* \-??_);_(@_)"/>
    <numFmt numFmtId="174" formatCode="#,##0.0;[Red]\-#,##0.0"/>
  </numFmts>
  <fonts count="18" x14ac:knownFonts="1">
    <font>
      <sz val="10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sz val="8"/>
      <name val="Tahoma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color indexed="10"/>
      <name val="Arial"/>
      <family val="2"/>
    </font>
    <font>
      <b/>
      <sz val="8"/>
      <color indexed="8"/>
      <name val="Arial"/>
      <family val="2"/>
    </font>
    <font>
      <i/>
      <sz val="8"/>
      <color indexed="10"/>
      <name val="Arial"/>
      <family val="2"/>
    </font>
    <font>
      <i/>
      <sz val="8"/>
      <name val="Arial"/>
      <family val="2"/>
    </font>
    <font>
      <sz val="8"/>
      <color indexed="15"/>
      <name val="Arial"/>
      <family val="2"/>
    </font>
    <font>
      <sz val="8"/>
      <color indexed="9"/>
      <name val="Arial"/>
      <family val="2"/>
    </font>
    <font>
      <b/>
      <sz val="8"/>
      <color indexed="8"/>
      <name val="Times New Roman"/>
      <family val="1"/>
    </font>
    <font>
      <sz val="8"/>
      <color indexed="8"/>
      <name val="Times New Roman"/>
      <family val="1"/>
    </font>
    <font>
      <sz val="10"/>
      <name val="Arial"/>
      <family val="2"/>
    </font>
    <font>
      <sz val="10"/>
      <name val="Times New Roman"/>
      <family val="1"/>
    </font>
    <font>
      <sz val="10"/>
      <color rgb="FF000000"/>
      <name val="Calibri"/>
      <family val="2"/>
    </font>
    <font>
      <sz val="10"/>
      <color rgb="FF000000"/>
      <name val="Times New Roman"/>
      <family val="1"/>
    </font>
  </fonts>
  <fills count="15">
    <fill>
      <patternFill patternType="none"/>
    </fill>
    <fill>
      <patternFill patternType="gray125"/>
    </fill>
    <fill>
      <patternFill patternType="solid">
        <fgColor indexed="43"/>
        <bgColor indexed="26"/>
      </patternFill>
    </fill>
    <fill>
      <patternFill patternType="solid">
        <fgColor indexed="14"/>
        <bgColor indexed="33"/>
      </patternFill>
    </fill>
    <fill>
      <patternFill patternType="solid">
        <fgColor indexed="51"/>
        <bgColor indexed="13"/>
      </patternFill>
    </fill>
    <fill>
      <patternFill patternType="solid">
        <fgColor indexed="11"/>
        <bgColor indexed="49"/>
      </patternFill>
    </fill>
    <fill>
      <patternFill patternType="solid">
        <fgColor indexed="15"/>
        <bgColor indexed="35"/>
      </patternFill>
    </fill>
    <fill>
      <patternFill patternType="solid">
        <fgColor indexed="40"/>
        <bgColor indexed="49"/>
      </patternFill>
    </fill>
    <fill>
      <patternFill patternType="solid">
        <fgColor indexed="10"/>
        <bgColor indexed="60"/>
      </patternFill>
    </fill>
    <fill>
      <patternFill patternType="solid">
        <fgColor indexed="52"/>
        <bgColor indexed="51"/>
      </patternFill>
    </fill>
    <fill>
      <patternFill patternType="solid">
        <fgColor indexed="50"/>
        <bgColor indexed="51"/>
      </patternFill>
    </fill>
    <fill>
      <patternFill patternType="solid">
        <fgColor indexed="46"/>
        <bgColor indexed="24"/>
      </patternFill>
    </fill>
    <fill>
      <patternFill patternType="solid">
        <fgColor indexed="13"/>
        <bgColor indexed="34"/>
      </patternFill>
    </fill>
    <fill>
      <patternFill patternType="solid">
        <fgColor indexed="45"/>
        <bgColor indexed="29"/>
      </patternFill>
    </fill>
    <fill>
      <patternFill patternType="solid">
        <fgColor indexed="47"/>
        <bgColor indexed="22"/>
      </patternFill>
    </fill>
  </fills>
  <borders count="114">
    <border>
      <left/>
      <right/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/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medium">
        <color indexed="8"/>
      </right>
      <top/>
      <bottom/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/>
      <right/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 style="medium">
        <color indexed="8"/>
      </top>
      <bottom/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/>
      <right/>
      <top style="thin">
        <color indexed="8"/>
      </top>
      <bottom style="double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 style="medium">
        <color indexed="64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64"/>
      </left>
      <right style="thin">
        <color indexed="8"/>
      </right>
      <top/>
      <bottom style="thin">
        <color indexed="8"/>
      </bottom>
      <diagonal/>
    </border>
    <border>
      <left style="medium">
        <color indexed="64"/>
      </left>
      <right style="thin">
        <color indexed="8"/>
      </right>
      <top/>
      <bottom/>
      <diagonal/>
    </border>
    <border>
      <left style="medium">
        <color indexed="64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medium">
        <color indexed="8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medium">
        <color indexed="8"/>
      </bottom>
      <diagonal/>
    </border>
    <border>
      <left style="thin">
        <color indexed="8"/>
      </left>
      <right style="medium">
        <color indexed="64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64"/>
      </right>
      <top style="medium">
        <color indexed="8"/>
      </top>
      <bottom style="medium">
        <color indexed="8"/>
      </bottom>
      <diagonal/>
    </border>
    <border>
      <left style="medium">
        <color indexed="64"/>
      </left>
      <right style="thin">
        <color indexed="8"/>
      </right>
      <top style="medium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medium">
        <color indexed="8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 style="thin">
        <color indexed="8"/>
      </top>
      <bottom/>
      <diagonal/>
    </border>
    <border>
      <left style="medium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/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thin">
        <color indexed="8"/>
      </top>
      <bottom/>
      <diagonal/>
    </border>
    <border>
      <left style="medium">
        <color indexed="64"/>
      </left>
      <right style="thin">
        <color indexed="64"/>
      </right>
      <top style="medium">
        <color indexed="8"/>
      </top>
      <bottom style="medium">
        <color indexed="8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8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medium">
        <color indexed="8"/>
      </top>
      <bottom style="medium">
        <color indexed="8"/>
      </bottom>
      <diagonal/>
    </border>
    <border>
      <left/>
      <right style="thin">
        <color indexed="64"/>
      </right>
      <top/>
      <bottom/>
      <diagonal/>
    </border>
    <border>
      <left style="thin">
        <color indexed="8"/>
      </left>
      <right style="thin">
        <color indexed="64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64"/>
      </right>
      <top/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8"/>
      </bottom>
      <diagonal/>
    </border>
    <border>
      <left style="thin">
        <color indexed="64"/>
      </left>
      <right style="medium">
        <color indexed="64"/>
      </right>
      <top style="medium">
        <color indexed="8"/>
      </top>
      <bottom style="medium">
        <color indexed="8"/>
      </bottom>
      <diagonal/>
    </border>
    <border>
      <left/>
      <right style="medium">
        <color indexed="64"/>
      </right>
      <top style="medium">
        <color indexed="8"/>
      </top>
      <bottom style="medium">
        <color indexed="8"/>
      </bottom>
      <diagonal/>
    </border>
    <border>
      <left/>
      <right style="medium">
        <color indexed="64"/>
      </right>
      <top style="thin">
        <color indexed="8"/>
      </top>
      <bottom/>
      <diagonal/>
    </border>
    <border>
      <left/>
      <right style="medium">
        <color indexed="64"/>
      </right>
      <top/>
      <bottom style="thin">
        <color indexed="8"/>
      </bottom>
      <diagonal/>
    </border>
    <border>
      <left/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medium">
        <color indexed="64"/>
      </right>
      <top style="thin">
        <color indexed="8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8"/>
      </top>
      <bottom style="medium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</borders>
  <cellStyleXfs count="3">
    <xf numFmtId="0" fontId="0" fillId="0" borderId="0"/>
    <xf numFmtId="165" fontId="14" fillId="0" borderId="0" applyFill="0" applyBorder="0" applyAlignment="0" applyProtection="0"/>
    <xf numFmtId="9" fontId="14" fillId="0" borderId="0" applyFill="0" applyBorder="0" applyAlignment="0" applyProtection="0"/>
  </cellStyleXfs>
  <cellXfs count="510">
    <xf numFmtId="0" fontId="0" fillId="0" borderId="0" xfId="0"/>
    <xf numFmtId="0" fontId="0" fillId="0" borderId="0" xfId="0" applyProtection="1">
      <protection locked="0"/>
    </xf>
    <xf numFmtId="4" fontId="0" fillId="0" borderId="0" xfId="0" applyNumberFormat="1" applyProtection="1">
      <protection locked="0"/>
    </xf>
    <xf numFmtId="4" fontId="2" fillId="0" borderId="0" xfId="0" applyNumberFormat="1" applyFont="1" applyBorder="1" applyAlignment="1" applyProtection="1">
      <alignment horizontal="right"/>
    </xf>
    <xf numFmtId="4" fontId="2" fillId="0" borderId="0" xfId="0" applyNumberFormat="1" applyFont="1" applyBorder="1" applyAlignment="1" applyProtection="1">
      <alignment horizontal="right" vertical="top"/>
    </xf>
    <xf numFmtId="164" fontId="4" fillId="0" borderId="0" xfId="0" applyNumberFormat="1" applyFont="1" applyBorder="1" applyAlignment="1" applyProtection="1">
      <alignment horizontal="left" vertical="top"/>
      <protection locked="0"/>
    </xf>
    <xf numFmtId="4" fontId="4" fillId="0" borderId="1" xfId="0" applyNumberFormat="1" applyFont="1" applyBorder="1" applyAlignment="1" applyProtection="1">
      <alignment horizontal="left" vertical="top"/>
      <protection locked="0"/>
    </xf>
    <xf numFmtId="0" fontId="4" fillId="0" borderId="2" xfId="0" applyFont="1" applyBorder="1" applyAlignment="1" applyProtection="1">
      <alignment vertical="center"/>
    </xf>
    <xf numFmtId="4" fontId="4" fillId="2" borderId="3" xfId="0" applyNumberFormat="1" applyFont="1" applyFill="1" applyBorder="1" applyAlignment="1" applyProtection="1">
      <alignment horizontal="center" vertical="center"/>
      <protection locked="0"/>
    </xf>
    <xf numFmtId="0" fontId="4" fillId="0" borderId="4" xfId="0" applyFont="1" applyBorder="1" applyAlignment="1" applyProtection="1">
      <alignment vertical="center"/>
    </xf>
    <xf numFmtId="0" fontId="2" fillId="0" borderId="5" xfId="0" applyFont="1" applyBorder="1" applyAlignment="1" applyProtection="1">
      <alignment horizontal="left" vertical="center"/>
    </xf>
    <xf numFmtId="4" fontId="6" fillId="2" borderId="6" xfId="0" applyNumberFormat="1" applyFont="1" applyFill="1" applyBorder="1" applyAlignment="1" applyProtection="1">
      <alignment horizontal="center" vertical="center"/>
      <protection locked="0"/>
    </xf>
    <xf numFmtId="3" fontId="6" fillId="2" borderId="6" xfId="0" applyNumberFormat="1" applyFont="1" applyFill="1" applyBorder="1" applyAlignment="1" applyProtection="1">
      <alignment horizontal="center" vertical="center"/>
      <protection locked="0"/>
    </xf>
    <xf numFmtId="0" fontId="4" fillId="0" borderId="0" xfId="0" applyFont="1" applyProtection="1">
      <protection locked="0"/>
    </xf>
    <xf numFmtId="4" fontId="4" fillId="2" borderId="7" xfId="0" applyNumberFormat="1" applyFont="1" applyFill="1" applyBorder="1" applyAlignment="1" applyProtection="1">
      <alignment horizontal="center" vertical="center"/>
      <protection locked="0"/>
    </xf>
    <xf numFmtId="4" fontId="4" fillId="2" borderId="6" xfId="0" applyNumberFormat="1" applyFont="1" applyFill="1" applyBorder="1" applyAlignment="1" applyProtection="1">
      <alignment horizontal="center" vertical="center"/>
      <protection locked="0"/>
    </xf>
    <xf numFmtId="0" fontId="2" fillId="0" borderId="8" xfId="0" applyFont="1" applyBorder="1" applyAlignment="1" applyProtection="1">
      <alignment horizontal="center" vertical="center"/>
    </xf>
    <xf numFmtId="4" fontId="2" fillId="0" borderId="6" xfId="0" applyNumberFormat="1" applyFont="1" applyBorder="1" applyAlignment="1" applyProtection="1">
      <alignment horizontal="center" vertical="center"/>
    </xf>
    <xf numFmtId="166" fontId="4" fillId="0" borderId="9" xfId="1" applyNumberFormat="1" applyFont="1" applyFill="1" applyBorder="1" applyAlignment="1" applyProtection="1">
      <alignment vertical="center"/>
    </xf>
    <xf numFmtId="166" fontId="4" fillId="0" borderId="10" xfId="1" applyNumberFormat="1" applyFont="1" applyFill="1" applyBorder="1" applyAlignment="1" applyProtection="1">
      <alignment horizontal="left" vertical="center"/>
    </xf>
    <xf numFmtId="4" fontId="4" fillId="0" borderId="6" xfId="1" applyNumberFormat="1" applyFont="1" applyFill="1" applyBorder="1" applyAlignment="1" applyProtection="1">
      <alignment horizontal="right" vertical="center"/>
      <protection locked="0"/>
    </xf>
    <xf numFmtId="166" fontId="4" fillId="0" borderId="12" xfId="1" applyNumberFormat="1" applyFont="1" applyFill="1" applyBorder="1" applyAlignment="1" applyProtection="1">
      <alignment vertical="center"/>
    </xf>
    <xf numFmtId="166" fontId="4" fillId="0" borderId="13" xfId="1" applyNumberFormat="1" applyFont="1" applyFill="1" applyBorder="1" applyAlignment="1" applyProtection="1">
      <alignment vertical="center"/>
    </xf>
    <xf numFmtId="166" fontId="2" fillId="0" borderId="14" xfId="1" applyNumberFormat="1" applyFont="1" applyFill="1" applyBorder="1" applyAlignment="1" applyProtection="1">
      <alignment vertical="center"/>
    </xf>
    <xf numFmtId="4" fontId="2" fillId="0" borderId="15" xfId="1" applyNumberFormat="1" applyFont="1" applyFill="1" applyBorder="1" applyAlignment="1" applyProtection="1">
      <alignment horizontal="right" vertical="center"/>
    </xf>
    <xf numFmtId="166" fontId="4" fillId="0" borderId="16" xfId="1" applyNumberFormat="1" applyFont="1" applyFill="1" applyBorder="1" applyAlignment="1" applyProtection="1">
      <alignment horizontal="left" vertical="center"/>
    </xf>
    <xf numFmtId="4" fontId="4" fillId="0" borderId="7" xfId="1" applyNumberFormat="1" applyFont="1" applyFill="1" applyBorder="1" applyAlignment="1" applyProtection="1">
      <alignment horizontal="right" vertical="center"/>
      <protection locked="0"/>
    </xf>
    <xf numFmtId="166" fontId="4" fillId="0" borderId="5" xfId="1" applyNumberFormat="1" applyFont="1" applyFill="1" applyBorder="1" applyAlignment="1" applyProtection="1">
      <alignment horizontal="left" vertical="center"/>
    </xf>
    <xf numFmtId="4" fontId="4" fillId="0" borderId="17" xfId="1" applyNumberFormat="1" applyFont="1" applyFill="1" applyBorder="1" applyAlignment="1" applyProtection="1">
      <alignment horizontal="right" vertical="center"/>
      <protection locked="0"/>
    </xf>
    <xf numFmtId="2" fontId="0" fillId="0" borderId="0" xfId="0" applyNumberFormat="1" applyProtection="1">
      <protection locked="0"/>
    </xf>
    <xf numFmtId="39" fontId="2" fillId="0" borderId="15" xfId="1" applyNumberFormat="1" applyFont="1" applyFill="1" applyBorder="1" applyAlignment="1" applyProtection="1">
      <alignment horizontal="right" vertical="center"/>
    </xf>
    <xf numFmtId="166" fontId="2" fillId="0" borderId="18" xfId="1" applyNumberFormat="1" applyFont="1" applyFill="1" applyBorder="1" applyAlignment="1" applyProtection="1">
      <alignment vertical="center"/>
    </xf>
    <xf numFmtId="166" fontId="2" fillId="0" borderId="19" xfId="1" applyNumberFormat="1" applyFont="1" applyFill="1" applyBorder="1" applyAlignment="1" applyProtection="1">
      <alignment horizontal="left" vertical="center"/>
    </xf>
    <xf numFmtId="4" fontId="2" fillId="0" borderId="20" xfId="1" applyNumberFormat="1" applyFont="1" applyFill="1" applyBorder="1" applyAlignment="1" applyProtection="1">
      <alignment horizontal="right" vertical="center"/>
    </xf>
    <xf numFmtId="166" fontId="4" fillId="0" borderId="18" xfId="1" applyNumberFormat="1" applyFont="1" applyFill="1" applyBorder="1" applyAlignment="1" applyProtection="1">
      <alignment vertical="center"/>
    </xf>
    <xf numFmtId="4" fontId="4" fillId="0" borderId="20" xfId="1" applyNumberFormat="1" applyFont="1" applyFill="1" applyBorder="1" applyAlignment="1" applyProtection="1">
      <alignment horizontal="right" vertical="center"/>
    </xf>
    <xf numFmtId="166" fontId="4" fillId="0" borderId="21" xfId="1" applyNumberFormat="1" applyFont="1" applyFill="1" applyBorder="1" applyAlignment="1" applyProtection="1">
      <alignment vertical="center"/>
    </xf>
    <xf numFmtId="4" fontId="4" fillId="0" borderId="3" xfId="1" applyNumberFormat="1" applyFont="1" applyFill="1" applyBorder="1" applyAlignment="1" applyProtection="1">
      <alignment horizontal="right" vertical="center"/>
      <protection locked="0"/>
    </xf>
    <xf numFmtId="4" fontId="7" fillId="0" borderId="15" xfId="1" applyNumberFormat="1" applyFont="1" applyFill="1" applyBorder="1" applyAlignment="1" applyProtection="1">
      <alignment horizontal="right" vertical="center"/>
    </xf>
    <xf numFmtId="166" fontId="2" fillId="0" borderId="21" xfId="1" applyNumberFormat="1" applyFont="1" applyFill="1" applyBorder="1" applyAlignment="1" applyProtection="1">
      <alignment vertical="center"/>
    </xf>
    <xf numFmtId="166" fontId="2" fillId="0" borderId="16" xfId="1" applyNumberFormat="1" applyFont="1" applyFill="1" applyBorder="1" applyAlignment="1" applyProtection="1">
      <alignment horizontal="left" vertical="center"/>
    </xf>
    <xf numFmtId="166" fontId="2" fillId="0" borderId="22" xfId="1" applyNumberFormat="1" applyFont="1" applyFill="1" applyBorder="1" applyAlignment="1" applyProtection="1">
      <alignment horizontal="left" vertical="center"/>
    </xf>
    <xf numFmtId="4" fontId="2" fillId="0" borderId="3" xfId="1" applyNumberFormat="1" applyFont="1" applyFill="1" applyBorder="1" applyAlignment="1" applyProtection="1">
      <alignment horizontal="right" vertical="center"/>
      <protection locked="0"/>
    </xf>
    <xf numFmtId="166" fontId="4" fillId="0" borderId="23" xfId="1" applyNumberFormat="1" applyFont="1" applyFill="1" applyBorder="1" applyAlignment="1" applyProtection="1">
      <alignment vertical="center"/>
    </xf>
    <xf numFmtId="4" fontId="4" fillId="0" borderId="24" xfId="1" applyNumberFormat="1" applyFont="1" applyFill="1" applyBorder="1" applyAlignment="1" applyProtection="1">
      <alignment horizontal="right" vertical="center"/>
      <protection locked="0"/>
    </xf>
    <xf numFmtId="166" fontId="4" fillId="0" borderId="22" xfId="1" applyNumberFormat="1" applyFont="1" applyFill="1" applyBorder="1" applyAlignment="1" applyProtection="1">
      <alignment horizontal="left" vertical="center"/>
    </xf>
    <xf numFmtId="4" fontId="4" fillId="0" borderId="3" xfId="1" applyNumberFormat="1" applyFont="1" applyFill="1" applyBorder="1" applyAlignment="1" applyProtection="1">
      <alignment horizontal="right" vertical="center"/>
    </xf>
    <xf numFmtId="166" fontId="8" fillId="0" borderId="9" xfId="1" applyNumberFormat="1" applyFont="1" applyFill="1" applyBorder="1" applyAlignment="1" applyProtection="1">
      <alignment vertical="center"/>
    </xf>
    <xf numFmtId="4" fontId="8" fillId="0" borderId="7" xfId="1" applyNumberFormat="1" applyFont="1" applyFill="1" applyBorder="1" applyAlignment="1" applyProtection="1">
      <alignment horizontal="right" vertical="center"/>
    </xf>
    <xf numFmtId="166" fontId="9" fillId="0" borderId="12" xfId="1" applyNumberFormat="1" applyFont="1" applyFill="1" applyBorder="1" applyAlignment="1" applyProtection="1">
      <alignment vertical="center"/>
    </xf>
    <xf numFmtId="4" fontId="8" fillId="0" borderId="6" xfId="1" applyNumberFormat="1" applyFont="1" applyFill="1" applyBorder="1" applyAlignment="1" applyProtection="1">
      <alignment horizontal="right" vertical="center"/>
    </xf>
    <xf numFmtId="166" fontId="9" fillId="0" borderId="18" xfId="1" applyNumberFormat="1" applyFont="1" applyFill="1" applyBorder="1" applyAlignment="1" applyProtection="1">
      <alignment vertical="center"/>
    </xf>
    <xf numFmtId="166" fontId="8" fillId="0" borderId="25" xfId="1" applyNumberFormat="1" applyFont="1" applyFill="1" applyBorder="1" applyAlignment="1" applyProtection="1">
      <alignment horizontal="left" vertical="center"/>
    </xf>
    <xf numFmtId="4" fontId="8" fillId="0" borderId="24" xfId="1" applyNumberFormat="1" applyFont="1" applyFill="1" applyBorder="1" applyAlignment="1" applyProtection="1">
      <alignment horizontal="right" vertical="center"/>
    </xf>
    <xf numFmtId="166" fontId="1" fillId="0" borderId="0" xfId="1" applyNumberFormat="1" applyFont="1" applyFill="1" applyBorder="1" applyAlignment="1" applyProtection="1">
      <alignment horizontal="center" vertical="center"/>
      <protection locked="0"/>
    </xf>
    <xf numFmtId="4" fontId="1" fillId="0" borderId="0" xfId="1" applyNumberFormat="1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left" vertical="top"/>
      <protection locked="0"/>
    </xf>
    <xf numFmtId="0" fontId="4" fillId="0" borderId="0" xfId="0" applyFont="1" applyBorder="1" applyAlignment="1" applyProtection="1">
      <alignment horizontal="left" vertical="top"/>
      <protection locked="0"/>
    </xf>
    <xf numFmtId="4" fontId="2" fillId="0" borderId="0" xfId="0" applyNumberFormat="1" applyFont="1" applyBorder="1" applyAlignment="1" applyProtection="1">
      <alignment horizontal="right" vertical="top"/>
      <protection locked="0"/>
    </xf>
    <xf numFmtId="4" fontId="4" fillId="0" borderId="0" xfId="0" applyNumberFormat="1" applyFont="1" applyBorder="1" applyAlignment="1" applyProtection="1">
      <alignment horizontal="left" vertical="top"/>
      <protection locked="0"/>
    </xf>
    <xf numFmtId="166" fontId="5" fillId="0" borderId="0" xfId="1" applyNumberFormat="1" applyFont="1" applyFill="1" applyBorder="1" applyAlignment="1" applyProtection="1">
      <alignment horizontal="center" vertical="center"/>
      <protection locked="0"/>
    </xf>
    <xf numFmtId="4" fontId="5" fillId="0" borderId="0" xfId="1" applyNumberFormat="1" applyFont="1" applyFill="1" applyBorder="1" applyAlignment="1" applyProtection="1">
      <alignment horizontal="center" vertical="center"/>
      <protection locked="0"/>
    </xf>
    <xf numFmtId="0" fontId="4" fillId="0" borderId="0" xfId="0" applyFont="1" applyBorder="1" applyAlignment="1" applyProtection="1">
      <alignment vertical="center"/>
      <protection locked="0"/>
    </xf>
    <xf numFmtId="0" fontId="2" fillId="0" borderId="0" xfId="0" applyFont="1" applyBorder="1" applyAlignment="1" applyProtection="1">
      <alignment horizontal="left" vertical="center"/>
      <protection locked="0"/>
    </xf>
    <xf numFmtId="4" fontId="2" fillId="0" borderId="0" xfId="0" applyNumberFormat="1" applyFont="1" applyBorder="1" applyAlignment="1" applyProtection="1">
      <alignment horizontal="center" vertical="center"/>
      <protection locked="0"/>
    </xf>
    <xf numFmtId="166" fontId="4" fillId="0" borderId="0" xfId="1" applyNumberFormat="1" applyFont="1" applyFill="1" applyBorder="1" applyAlignment="1" applyProtection="1">
      <alignment vertical="center"/>
      <protection locked="0"/>
    </xf>
    <xf numFmtId="166" fontId="4" fillId="0" borderId="0" xfId="1" applyNumberFormat="1" applyFont="1" applyFill="1" applyBorder="1" applyAlignment="1" applyProtection="1">
      <alignment horizontal="left" vertical="center"/>
      <protection locked="0"/>
    </xf>
    <xf numFmtId="4" fontId="4" fillId="0" borderId="0" xfId="1" applyNumberFormat="1" applyFont="1" applyFill="1" applyBorder="1" applyAlignment="1" applyProtection="1">
      <alignment horizontal="right" vertical="center"/>
      <protection locked="0"/>
    </xf>
    <xf numFmtId="166" fontId="2" fillId="0" borderId="0" xfId="1" applyNumberFormat="1" applyFont="1" applyFill="1" applyBorder="1" applyAlignment="1" applyProtection="1">
      <alignment horizontal="left" vertical="center"/>
      <protection locked="0"/>
    </xf>
    <xf numFmtId="4" fontId="2" fillId="0" borderId="0" xfId="1" applyNumberFormat="1" applyFont="1" applyFill="1" applyBorder="1" applyAlignment="1" applyProtection="1">
      <alignment horizontal="right" vertical="center"/>
      <protection locked="0"/>
    </xf>
    <xf numFmtId="166" fontId="2" fillId="0" borderId="0" xfId="1" applyNumberFormat="1" applyFont="1" applyFill="1" applyBorder="1" applyAlignment="1" applyProtection="1">
      <alignment vertical="center"/>
      <protection locked="0"/>
    </xf>
    <xf numFmtId="4" fontId="10" fillId="0" borderId="0" xfId="1" applyNumberFormat="1" applyFont="1" applyFill="1" applyBorder="1" applyAlignment="1" applyProtection="1">
      <alignment horizontal="right" vertical="center"/>
      <protection locked="0"/>
    </xf>
    <xf numFmtId="4" fontId="11" fillId="0" borderId="0" xfId="1" applyNumberFormat="1" applyFont="1" applyFill="1" applyBorder="1" applyAlignment="1" applyProtection="1">
      <alignment horizontal="right" vertical="center"/>
      <protection locked="0"/>
    </xf>
    <xf numFmtId="4" fontId="2" fillId="0" borderId="0" xfId="0" applyNumberFormat="1" applyFont="1" applyBorder="1" applyAlignment="1" applyProtection="1">
      <alignment horizontal="right"/>
      <protection locked="0"/>
    </xf>
    <xf numFmtId="4" fontId="2" fillId="0" borderId="0" xfId="0" applyNumberFormat="1" applyFont="1" applyFill="1" applyBorder="1" applyAlignment="1" applyProtection="1">
      <alignment horizontal="center" vertical="center"/>
      <protection locked="0"/>
    </xf>
    <xf numFmtId="0" fontId="4" fillId="0" borderId="0" xfId="0" applyFont="1" applyBorder="1" applyAlignment="1" applyProtection="1">
      <alignment horizontal="left" vertical="center"/>
      <protection locked="0"/>
    </xf>
    <xf numFmtId="4" fontId="4" fillId="2" borderId="0" xfId="1" applyNumberFormat="1" applyFont="1" applyFill="1" applyBorder="1" applyAlignment="1" applyProtection="1">
      <alignment horizontal="right" vertical="center"/>
      <protection locked="0"/>
    </xf>
    <xf numFmtId="4" fontId="8" fillId="0" borderId="0" xfId="1" applyNumberFormat="1" applyFont="1" applyFill="1" applyBorder="1" applyAlignment="1" applyProtection="1">
      <alignment horizontal="right" vertical="center"/>
      <protection locked="0"/>
    </xf>
    <xf numFmtId="4" fontId="9" fillId="0" borderId="0" xfId="0" applyNumberFormat="1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4" fontId="2" fillId="0" borderId="0" xfId="0" applyNumberFormat="1" applyFont="1" applyBorder="1" applyAlignment="1" applyProtection="1">
      <alignment horizontal="right" vertical="center"/>
      <protection locked="0"/>
    </xf>
    <xf numFmtId="4" fontId="4" fillId="0" borderId="0" xfId="0" applyNumberFormat="1" applyFont="1" applyBorder="1" applyAlignment="1" applyProtection="1">
      <alignment horizontal="center" vertical="center"/>
      <protection locked="0"/>
    </xf>
    <xf numFmtId="0" fontId="4" fillId="0" borderId="0" xfId="0" applyFont="1" applyBorder="1" applyAlignment="1" applyProtection="1">
      <alignment horizontal="left" vertical="center" indent="1"/>
      <protection locked="0"/>
    </xf>
    <xf numFmtId="0" fontId="4" fillId="0" borderId="0" xfId="0" applyFont="1" applyBorder="1" applyAlignment="1" applyProtection="1">
      <alignment horizontal="center" vertical="center"/>
      <protection locked="0"/>
    </xf>
    <xf numFmtId="4" fontId="4" fillId="0" borderId="0" xfId="2" applyNumberFormat="1" applyFont="1" applyFill="1" applyBorder="1" applyAlignment="1" applyProtection="1">
      <alignment horizontal="right" vertical="center"/>
      <protection locked="0"/>
    </xf>
    <xf numFmtId="4" fontId="4" fillId="0" borderId="0" xfId="0" applyNumberFormat="1" applyFont="1" applyBorder="1" applyAlignment="1" applyProtection="1">
      <alignment horizontal="right" vertical="center"/>
      <protection locked="0"/>
    </xf>
    <xf numFmtId="4" fontId="4" fillId="0" borderId="0" xfId="0" applyNumberFormat="1" applyFont="1" applyFill="1" applyBorder="1" applyAlignment="1" applyProtection="1">
      <alignment horizontal="right" vertical="center"/>
      <protection locked="0"/>
    </xf>
    <xf numFmtId="4" fontId="0" fillId="0" borderId="0" xfId="0" applyNumberForma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right" vertical="top"/>
    </xf>
    <xf numFmtId="14" fontId="4" fillId="0" borderId="0" xfId="0" applyNumberFormat="1" applyFont="1" applyBorder="1" applyAlignment="1" applyProtection="1">
      <alignment horizontal="left" vertical="top"/>
    </xf>
    <xf numFmtId="14" fontId="4" fillId="0" borderId="1" xfId="0" applyNumberFormat="1" applyFont="1" applyBorder="1" applyAlignment="1" applyProtection="1">
      <alignment horizontal="left" vertical="top"/>
    </xf>
    <xf numFmtId="0" fontId="4" fillId="0" borderId="26" xfId="0" applyFont="1" applyBorder="1" applyAlignment="1" applyProtection="1">
      <alignment vertical="center"/>
    </xf>
    <xf numFmtId="14" fontId="2" fillId="0" borderId="27" xfId="0" applyNumberFormat="1" applyFont="1" applyBorder="1" applyAlignment="1" applyProtection="1">
      <alignment horizontal="center" vertical="center"/>
    </xf>
    <xf numFmtId="14" fontId="2" fillId="0" borderId="11" xfId="0" applyNumberFormat="1" applyFont="1" applyBorder="1" applyAlignment="1" applyProtection="1">
      <alignment horizontal="center" vertical="center"/>
    </xf>
    <xf numFmtId="166" fontId="2" fillId="0" borderId="8" xfId="1" applyNumberFormat="1" applyFont="1" applyFill="1" applyBorder="1" applyAlignment="1" applyProtection="1">
      <alignment horizontal="center" vertical="center"/>
    </xf>
    <xf numFmtId="0" fontId="2" fillId="0" borderId="29" xfId="0" applyFont="1" applyBorder="1" applyAlignment="1" applyProtection="1">
      <alignment horizontal="center" vertical="center"/>
    </xf>
    <xf numFmtId="165" fontId="0" fillId="0" borderId="0" xfId="0" applyNumberFormat="1" applyProtection="1">
      <protection locked="0"/>
    </xf>
    <xf numFmtId="166" fontId="4" fillId="0" borderId="30" xfId="1" applyNumberFormat="1" applyFont="1" applyFill="1" applyBorder="1" applyAlignment="1" applyProtection="1">
      <alignment vertical="center"/>
    </xf>
    <xf numFmtId="166" fontId="4" fillId="0" borderId="14" xfId="1" applyNumberFormat="1" applyFont="1" applyFill="1" applyBorder="1" applyAlignment="1" applyProtection="1">
      <alignment vertical="center"/>
    </xf>
    <xf numFmtId="167" fontId="2" fillId="0" borderId="33" xfId="1" applyNumberFormat="1" applyFont="1" applyFill="1" applyBorder="1" applyAlignment="1" applyProtection="1">
      <alignment horizontal="right" vertical="center"/>
    </xf>
    <xf numFmtId="167" fontId="2" fillId="0" borderId="34" xfId="1" applyNumberFormat="1" applyFont="1" applyFill="1" applyBorder="1" applyAlignment="1" applyProtection="1">
      <alignment horizontal="right" vertical="center"/>
    </xf>
    <xf numFmtId="0" fontId="0" fillId="0" borderId="39" xfId="0" applyBorder="1" applyProtection="1"/>
    <xf numFmtId="0" fontId="2" fillId="0" borderId="0" xfId="0" applyFont="1" applyProtection="1">
      <protection locked="0"/>
    </xf>
    <xf numFmtId="0" fontId="0" fillId="0" borderId="0" xfId="0" applyProtection="1"/>
    <xf numFmtId="14" fontId="2" fillId="0" borderId="27" xfId="0" applyNumberFormat="1" applyFont="1" applyFill="1" applyBorder="1" applyAlignment="1" applyProtection="1">
      <alignment horizontal="center" vertical="center"/>
    </xf>
    <xf numFmtId="14" fontId="2" fillId="0" borderId="28" xfId="0" applyNumberFormat="1" applyFont="1" applyFill="1" applyBorder="1" applyAlignment="1" applyProtection="1">
      <alignment horizontal="center" vertical="center"/>
    </xf>
    <xf numFmtId="14" fontId="2" fillId="0" borderId="10" xfId="0" applyNumberFormat="1" applyFont="1" applyFill="1" applyBorder="1" applyAlignment="1" applyProtection="1">
      <alignment horizontal="center" vertical="center"/>
    </xf>
    <xf numFmtId="14" fontId="2" fillId="0" borderId="29" xfId="0" applyNumberFormat="1" applyFont="1" applyFill="1" applyBorder="1" applyAlignment="1" applyProtection="1">
      <alignment horizontal="center" vertical="center"/>
    </xf>
    <xf numFmtId="0" fontId="2" fillId="0" borderId="11" xfId="0" applyFont="1" applyBorder="1" applyAlignment="1" applyProtection="1">
      <alignment horizontal="center" vertical="center"/>
    </xf>
    <xf numFmtId="166" fontId="2" fillId="0" borderId="12" xfId="1" applyNumberFormat="1" applyFont="1" applyFill="1" applyBorder="1" applyAlignment="1" applyProtection="1">
      <alignment vertical="center"/>
    </xf>
    <xf numFmtId="166" fontId="4" fillId="0" borderId="11" xfId="1" applyNumberFormat="1" applyFont="1" applyFill="1" applyBorder="1" applyAlignment="1" applyProtection="1">
      <alignment horizontal="right" vertical="center"/>
    </xf>
    <xf numFmtId="166" fontId="4" fillId="0" borderId="29" xfId="1" applyNumberFormat="1" applyFont="1" applyFill="1" applyBorder="1" applyAlignment="1" applyProtection="1">
      <alignment horizontal="right" vertical="center"/>
    </xf>
    <xf numFmtId="167" fontId="4" fillId="0" borderId="11" xfId="1" applyNumberFormat="1" applyFont="1" applyFill="1" applyBorder="1" applyAlignment="1" applyProtection="1">
      <alignment horizontal="right" vertical="center"/>
    </xf>
    <xf numFmtId="167" fontId="4" fillId="0" borderId="29" xfId="1" applyNumberFormat="1" applyFont="1" applyFill="1" applyBorder="1" applyAlignment="1" applyProtection="1">
      <alignment horizontal="right" vertical="center"/>
    </xf>
    <xf numFmtId="166" fontId="2" fillId="0" borderId="9" xfId="1" applyNumberFormat="1" applyFont="1" applyFill="1" applyBorder="1" applyAlignment="1" applyProtection="1">
      <alignment vertical="center"/>
    </xf>
    <xf numFmtId="167" fontId="2" fillId="0" borderId="40" xfId="1" applyNumberFormat="1" applyFont="1" applyFill="1" applyBorder="1" applyAlignment="1" applyProtection="1">
      <alignment horizontal="right" vertical="center"/>
    </xf>
    <xf numFmtId="167" fontId="2" fillId="0" borderId="27" xfId="1" applyNumberFormat="1" applyFont="1" applyFill="1" applyBorder="1" applyAlignment="1" applyProtection="1">
      <alignment horizontal="right" vertical="center"/>
    </xf>
    <xf numFmtId="167" fontId="2" fillId="0" borderId="28" xfId="1" applyNumberFormat="1" applyFont="1" applyFill="1" applyBorder="1" applyAlignment="1" applyProtection="1">
      <alignment horizontal="right" vertical="center"/>
    </xf>
    <xf numFmtId="167" fontId="2" fillId="0" borderId="11" xfId="1" applyNumberFormat="1" applyFont="1" applyFill="1" applyBorder="1" applyAlignment="1" applyProtection="1">
      <alignment horizontal="right" vertical="center"/>
    </xf>
    <xf numFmtId="167" fontId="2" fillId="0" borderId="29" xfId="1" applyNumberFormat="1" applyFont="1" applyFill="1" applyBorder="1" applyAlignment="1" applyProtection="1">
      <alignment horizontal="right" vertical="center"/>
    </xf>
    <xf numFmtId="167" fontId="4" fillId="2" borderId="25" xfId="1" applyNumberFormat="1" applyFont="1" applyFill="1" applyBorder="1" applyAlignment="1" applyProtection="1">
      <alignment horizontal="right" vertical="center"/>
    </xf>
    <xf numFmtId="167" fontId="4" fillId="2" borderId="11" xfId="1" applyNumberFormat="1" applyFont="1" applyFill="1" applyBorder="1" applyAlignment="1" applyProtection="1">
      <alignment horizontal="right" vertical="center"/>
    </xf>
    <xf numFmtId="167" fontId="4" fillId="2" borderId="29" xfId="1" applyNumberFormat="1" applyFont="1" applyFill="1" applyBorder="1" applyAlignment="1" applyProtection="1">
      <alignment horizontal="right" vertical="center"/>
    </xf>
    <xf numFmtId="167" fontId="2" fillId="0" borderId="41" xfId="1" applyNumberFormat="1" applyFont="1" applyFill="1" applyBorder="1" applyAlignment="1" applyProtection="1">
      <alignment horizontal="right" vertical="center"/>
    </xf>
    <xf numFmtId="167" fontId="2" fillId="0" borderId="42" xfId="1" applyNumberFormat="1" applyFont="1" applyFill="1" applyBorder="1" applyAlignment="1" applyProtection="1">
      <alignment horizontal="right" vertical="center"/>
    </xf>
    <xf numFmtId="166" fontId="8" fillId="0" borderId="11" xfId="1" applyNumberFormat="1" applyFont="1" applyFill="1" applyBorder="1" applyAlignment="1" applyProtection="1">
      <alignment horizontal="left" vertical="center"/>
    </xf>
    <xf numFmtId="167" fontId="8" fillId="0" borderId="27" xfId="1" applyNumberFormat="1" applyFont="1" applyFill="1" applyBorder="1" applyAlignment="1" applyProtection="1">
      <alignment horizontal="right" vertical="center"/>
    </xf>
    <xf numFmtId="167" fontId="8" fillId="0" borderId="28" xfId="1" applyNumberFormat="1" applyFont="1" applyFill="1" applyBorder="1" applyAlignment="1" applyProtection="1">
      <alignment horizontal="right" vertical="center"/>
    </xf>
    <xf numFmtId="0" fontId="4" fillId="0" borderId="8" xfId="0" applyFont="1" applyBorder="1" applyAlignment="1" applyProtection="1">
      <alignment vertical="center"/>
    </xf>
    <xf numFmtId="167" fontId="9" fillId="0" borderId="11" xfId="0" applyNumberFormat="1" applyFont="1" applyBorder="1" applyAlignment="1" applyProtection="1">
      <alignment horizontal="center" vertical="center"/>
    </xf>
    <xf numFmtId="167" fontId="9" fillId="0" borderId="29" xfId="0" applyNumberFormat="1" applyFont="1" applyBorder="1" applyAlignment="1" applyProtection="1">
      <alignment horizontal="center" vertical="center"/>
    </xf>
    <xf numFmtId="0" fontId="4" fillId="0" borderId="23" xfId="0" applyFont="1" applyBorder="1" applyAlignment="1" applyProtection="1">
      <alignment vertical="center"/>
    </xf>
    <xf numFmtId="167" fontId="9" fillId="0" borderId="25" xfId="0" applyNumberFormat="1" applyFont="1" applyBorder="1" applyAlignment="1" applyProtection="1">
      <alignment horizontal="center" vertical="center"/>
    </xf>
    <xf numFmtId="167" fontId="9" fillId="0" borderId="37" xfId="0" applyNumberFormat="1" applyFont="1" applyBorder="1" applyAlignment="1" applyProtection="1">
      <alignment horizontal="center" vertical="center"/>
    </xf>
    <xf numFmtId="0" fontId="0" fillId="0" borderId="2" xfId="0" applyBorder="1" applyProtection="1"/>
    <xf numFmtId="0" fontId="2" fillId="0" borderId="39" xfId="0" applyFont="1" applyBorder="1" applyAlignment="1" applyProtection="1">
      <alignment horizontal="left" vertical="center"/>
    </xf>
    <xf numFmtId="0" fontId="2" fillId="0" borderId="39" xfId="0" applyFont="1" applyBorder="1" applyAlignment="1" applyProtection="1">
      <alignment horizontal="center" vertical="center"/>
    </xf>
    <xf numFmtId="14" fontId="2" fillId="0" borderId="39" xfId="0" applyNumberFormat="1" applyFont="1" applyBorder="1" applyAlignment="1" applyProtection="1">
      <alignment horizontal="center" vertical="center"/>
    </xf>
    <xf numFmtId="14" fontId="2" fillId="0" borderId="43" xfId="0" applyNumberFormat="1" applyFont="1" applyBorder="1" applyAlignment="1" applyProtection="1">
      <alignment horizontal="center" vertical="center"/>
    </xf>
    <xf numFmtId="0" fontId="2" fillId="0" borderId="26" xfId="0" applyFont="1" applyBorder="1" applyAlignment="1" applyProtection="1">
      <alignment horizontal="center"/>
    </xf>
    <xf numFmtId="0" fontId="2" fillId="0" borderId="44" xfId="0" applyFont="1" applyBorder="1" applyAlignment="1" applyProtection="1">
      <alignment horizontal="center" vertical="center"/>
    </xf>
    <xf numFmtId="0" fontId="2" fillId="0" borderId="44" xfId="0" applyFont="1" applyBorder="1" applyAlignment="1" applyProtection="1">
      <alignment horizontal="right" vertical="center"/>
    </xf>
    <xf numFmtId="0" fontId="0" fillId="0" borderId="12" xfId="0" applyBorder="1" applyProtection="1"/>
    <xf numFmtId="167" fontId="4" fillId="0" borderId="11" xfId="0" applyNumberFormat="1" applyFont="1" applyBorder="1" applyAlignment="1" applyProtection="1">
      <alignment horizontal="center" vertical="center"/>
    </xf>
    <xf numFmtId="167" fontId="4" fillId="0" borderId="29" xfId="0" applyNumberFormat="1" applyFont="1" applyBorder="1" applyAlignment="1" applyProtection="1">
      <alignment horizontal="center" vertical="center"/>
    </xf>
    <xf numFmtId="0" fontId="0" fillId="3" borderId="12" xfId="0" applyFill="1" applyBorder="1" applyProtection="1"/>
    <xf numFmtId="0" fontId="4" fillId="3" borderId="45" xfId="0" applyFont="1" applyFill="1" applyBorder="1" applyAlignment="1" applyProtection="1">
      <alignment horizontal="center" vertical="center"/>
    </xf>
    <xf numFmtId="169" fontId="4" fillId="3" borderId="11" xfId="2" applyNumberFormat="1" applyFont="1" applyFill="1" applyBorder="1" applyAlignment="1" applyProtection="1">
      <alignment horizontal="right" vertical="center"/>
    </xf>
    <xf numFmtId="169" fontId="4" fillId="3" borderId="29" xfId="2" applyNumberFormat="1" applyFont="1" applyFill="1" applyBorder="1" applyAlignment="1" applyProtection="1">
      <alignment horizontal="right" vertical="center"/>
    </xf>
    <xf numFmtId="0" fontId="0" fillId="4" borderId="12" xfId="0" applyFill="1" applyBorder="1" applyProtection="1"/>
    <xf numFmtId="0" fontId="4" fillId="4" borderId="45" xfId="0" applyFont="1" applyFill="1" applyBorder="1" applyAlignment="1" applyProtection="1">
      <alignment horizontal="center" vertical="center"/>
    </xf>
    <xf numFmtId="169" fontId="4" fillId="4" borderId="11" xfId="2" applyNumberFormat="1" applyFont="1" applyFill="1" applyBorder="1" applyAlignment="1" applyProtection="1">
      <alignment horizontal="right" vertical="center"/>
    </xf>
    <xf numFmtId="169" fontId="4" fillId="4" borderId="29" xfId="2" applyNumberFormat="1" applyFont="1" applyFill="1" applyBorder="1" applyAlignment="1" applyProtection="1">
      <alignment horizontal="right" vertical="center"/>
    </xf>
    <xf numFmtId="0" fontId="0" fillId="0" borderId="0" xfId="0" applyBorder="1" applyProtection="1"/>
    <xf numFmtId="0" fontId="0" fillId="0" borderId="30" xfId="0" applyBorder="1" applyProtection="1"/>
    <xf numFmtId="0" fontId="4" fillId="0" borderId="46" xfId="0" applyFont="1" applyBorder="1" applyAlignment="1" applyProtection="1">
      <alignment vertical="center"/>
    </xf>
    <xf numFmtId="0" fontId="4" fillId="0" borderId="47" xfId="0" applyFont="1" applyBorder="1" applyAlignment="1" applyProtection="1">
      <alignment horizontal="center" vertical="center"/>
    </xf>
    <xf numFmtId="170" fontId="4" fillId="0" borderId="31" xfId="0" applyNumberFormat="1" applyFont="1" applyBorder="1" applyAlignment="1" applyProtection="1">
      <alignment horizontal="right" vertical="center"/>
    </xf>
    <xf numFmtId="10" fontId="4" fillId="0" borderId="31" xfId="2" applyNumberFormat="1" applyFont="1" applyFill="1" applyBorder="1" applyAlignment="1" applyProtection="1">
      <alignment horizontal="right" vertical="center"/>
    </xf>
    <xf numFmtId="10" fontId="4" fillId="0" borderId="32" xfId="2" applyNumberFormat="1" applyFont="1" applyFill="1" applyBorder="1" applyAlignment="1" applyProtection="1">
      <alignment horizontal="right" vertical="center"/>
    </xf>
    <xf numFmtId="0" fontId="0" fillId="0" borderId="9" xfId="0" applyBorder="1" applyProtection="1"/>
    <xf numFmtId="0" fontId="2" fillId="0" borderId="48" xfId="0" applyFont="1" applyBorder="1" applyAlignment="1" applyProtection="1">
      <alignment horizontal="center" vertical="center"/>
    </xf>
    <xf numFmtId="170" fontId="4" fillId="0" borderId="27" xfId="0" applyNumberFormat="1" applyFont="1" applyBorder="1" applyAlignment="1" applyProtection="1">
      <alignment horizontal="right" vertical="center"/>
    </xf>
    <xf numFmtId="10" fontId="4" fillId="0" borderId="27" xfId="2" applyNumberFormat="1" applyFont="1" applyFill="1" applyBorder="1" applyAlignment="1" applyProtection="1">
      <alignment horizontal="right" vertical="center"/>
    </xf>
    <xf numFmtId="10" fontId="4" fillId="0" borderId="28" xfId="2" applyNumberFormat="1" applyFont="1" applyFill="1" applyBorder="1" applyAlignment="1" applyProtection="1">
      <alignment horizontal="right" vertical="center"/>
    </xf>
    <xf numFmtId="167" fontId="4" fillId="4" borderId="35" xfId="0" applyNumberFormat="1" applyFont="1" applyFill="1" applyBorder="1" applyAlignment="1" applyProtection="1">
      <alignment horizontal="right" vertical="center"/>
    </xf>
    <xf numFmtId="167" fontId="4" fillId="4" borderId="36" xfId="0" applyNumberFormat="1" applyFont="1" applyFill="1" applyBorder="1" applyAlignment="1" applyProtection="1">
      <alignment horizontal="right" vertical="center"/>
    </xf>
    <xf numFmtId="0" fontId="0" fillId="5" borderId="12" xfId="0" applyFill="1" applyBorder="1" applyProtection="1"/>
    <xf numFmtId="167" fontId="4" fillId="5" borderId="11" xfId="0" applyNumberFormat="1" applyFont="1" applyFill="1" applyBorder="1" applyAlignment="1" applyProtection="1">
      <alignment horizontal="right" vertical="center"/>
    </xf>
    <xf numFmtId="167" fontId="4" fillId="5" borderId="29" xfId="0" applyNumberFormat="1" applyFont="1" applyFill="1" applyBorder="1" applyAlignment="1" applyProtection="1">
      <alignment horizontal="right" vertical="center"/>
    </xf>
    <xf numFmtId="0" fontId="0" fillId="6" borderId="12" xfId="0" applyFill="1" applyBorder="1" applyProtection="1"/>
    <xf numFmtId="0" fontId="4" fillId="6" borderId="45" xfId="0" applyFont="1" applyFill="1" applyBorder="1" applyAlignment="1" applyProtection="1">
      <alignment horizontal="center" vertical="center"/>
    </xf>
    <xf numFmtId="169" fontId="4" fillId="6" borderId="11" xfId="0" applyNumberFormat="1" applyFont="1" applyFill="1" applyBorder="1" applyAlignment="1" applyProtection="1">
      <alignment horizontal="right" vertical="center"/>
    </xf>
    <xf numFmtId="169" fontId="4" fillId="6" borderId="29" xfId="0" applyNumberFormat="1" applyFont="1" applyFill="1" applyBorder="1" applyAlignment="1" applyProtection="1">
      <alignment horizontal="right" vertical="center"/>
    </xf>
    <xf numFmtId="0" fontId="0" fillId="7" borderId="12" xfId="0" applyFill="1" applyBorder="1" applyProtection="1"/>
    <xf numFmtId="0" fontId="4" fillId="7" borderId="45" xfId="0" applyFont="1" applyFill="1" applyBorder="1" applyAlignment="1" applyProtection="1">
      <alignment horizontal="center" vertical="center"/>
    </xf>
    <xf numFmtId="169" fontId="4" fillId="7" borderId="11" xfId="0" applyNumberFormat="1" applyFont="1" applyFill="1" applyBorder="1" applyAlignment="1" applyProtection="1">
      <alignment horizontal="right" vertical="center"/>
    </xf>
    <xf numFmtId="169" fontId="4" fillId="7" borderId="29" xfId="0" applyNumberFormat="1" applyFont="1" applyFill="1" applyBorder="1" applyAlignment="1" applyProtection="1">
      <alignment horizontal="right" vertical="center"/>
    </xf>
    <xf numFmtId="0" fontId="4" fillId="0" borderId="45" xfId="0" applyFont="1" applyBorder="1" applyAlignment="1" applyProtection="1">
      <alignment horizontal="center" vertical="center"/>
    </xf>
    <xf numFmtId="167" fontId="4" fillId="0" borderId="11" xfId="0" applyNumberFormat="1" applyFont="1" applyBorder="1" applyAlignment="1" applyProtection="1">
      <alignment horizontal="right" vertical="center"/>
    </xf>
    <xf numFmtId="167" fontId="4" fillId="0" borderId="29" xfId="0" applyNumberFormat="1" applyFont="1" applyBorder="1" applyAlignment="1" applyProtection="1">
      <alignment horizontal="right" vertical="center"/>
    </xf>
    <xf numFmtId="170" fontId="4" fillId="0" borderId="32" xfId="0" applyNumberFormat="1" applyFont="1" applyBorder="1" applyAlignment="1" applyProtection="1">
      <alignment horizontal="right" vertical="center"/>
    </xf>
    <xf numFmtId="170" fontId="4" fillId="0" borderId="28" xfId="0" applyNumberFormat="1" applyFont="1" applyBorder="1" applyAlignment="1" applyProtection="1">
      <alignment horizontal="right" vertical="center"/>
    </xf>
    <xf numFmtId="0" fontId="0" fillId="8" borderId="12" xfId="0" applyFill="1" applyBorder="1" applyProtection="1"/>
    <xf numFmtId="167" fontId="4" fillId="8" borderId="11" xfId="0" applyNumberFormat="1" applyFont="1" applyFill="1" applyBorder="1" applyAlignment="1" applyProtection="1">
      <alignment horizontal="right" vertical="center"/>
    </xf>
    <xf numFmtId="167" fontId="4" fillId="8" borderId="29" xfId="0" applyNumberFormat="1" applyFont="1" applyFill="1" applyBorder="1" applyAlignment="1" applyProtection="1">
      <alignment horizontal="right" vertical="center"/>
    </xf>
    <xf numFmtId="0" fontId="0" fillId="9" borderId="12" xfId="0" applyFill="1" applyBorder="1" applyProtection="1"/>
    <xf numFmtId="0" fontId="4" fillId="9" borderId="45" xfId="0" applyFont="1" applyFill="1" applyBorder="1" applyAlignment="1" applyProtection="1">
      <alignment horizontal="center" vertical="center"/>
    </xf>
    <xf numFmtId="169" fontId="4" fillId="9" borderId="11" xfId="0" applyNumberFormat="1" applyFont="1" applyFill="1" applyBorder="1" applyAlignment="1" applyProtection="1">
      <alignment horizontal="right" vertical="center"/>
    </xf>
    <xf numFmtId="169" fontId="4" fillId="9" borderId="29" xfId="0" applyNumberFormat="1" applyFont="1" applyFill="1" applyBorder="1" applyAlignment="1" applyProtection="1">
      <alignment horizontal="right" vertical="center"/>
    </xf>
    <xf numFmtId="0" fontId="0" fillId="10" borderId="12" xfId="0" applyFill="1" applyBorder="1" applyProtection="1"/>
    <xf numFmtId="0" fontId="4" fillId="10" borderId="45" xfId="0" applyFont="1" applyFill="1" applyBorder="1" applyAlignment="1" applyProtection="1">
      <alignment horizontal="center" vertical="center"/>
    </xf>
    <xf numFmtId="169" fontId="4" fillId="10" borderId="11" xfId="0" applyNumberFormat="1" applyFont="1" applyFill="1" applyBorder="1" applyAlignment="1" applyProtection="1">
      <alignment horizontal="right" vertical="center"/>
    </xf>
    <xf numFmtId="169" fontId="4" fillId="10" borderId="29" xfId="0" applyNumberFormat="1" applyFont="1" applyFill="1" applyBorder="1" applyAlignment="1" applyProtection="1">
      <alignment horizontal="right" vertical="center"/>
    </xf>
    <xf numFmtId="0" fontId="0" fillId="11" borderId="23" xfId="0" applyFill="1" applyBorder="1" applyProtection="1"/>
    <xf numFmtId="0" fontId="4" fillId="11" borderId="49" xfId="0" applyFont="1" applyFill="1" applyBorder="1" applyAlignment="1" applyProtection="1">
      <alignment horizontal="center" vertical="center"/>
    </xf>
    <xf numFmtId="169" fontId="4" fillId="11" borderId="25" xfId="0" applyNumberFormat="1" applyFont="1" applyFill="1" applyBorder="1" applyAlignment="1" applyProtection="1">
      <alignment horizontal="right" vertical="center"/>
    </xf>
    <xf numFmtId="169" fontId="4" fillId="11" borderId="37" xfId="0" applyNumberFormat="1" applyFont="1" applyFill="1" applyBorder="1" applyAlignment="1" applyProtection="1">
      <alignment horizontal="right" vertical="center"/>
    </xf>
    <xf numFmtId="0" fontId="0" fillId="0" borderId="0" xfId="0" applyBorder="1" applyAlignment="1" applyProtection="1">
      <alignment horizontal="center" vertical="center"/>
    </xf>
    <xf numFmtId="0" fontId="0" fillId="0" borderId="39" xfId="0" applyBorder="1" applyAlignment="1" applyProtection="1">
      <alignment horizontal="center" vertical="center"/>
    </xf>
    <xf numFmtId="0" fontId="4" fillId="0" borderId="0" xfId="0" applyFont="1" applyProtection="1"/>
    <xf numFmtId="0" fontId="4" fillId="0" borderId="0" xfId="0" applyFont="1" applyAlignment="1" applyProtection="1"/>
    <xf numFmtId="0" fontId="5" fillId="0" borderId="0" xfId="0" applyFont="1" applyBorder="1" applyAlignment="1" applyProtection="1">
      <alignment horizontal="left" vertical="center"/>
    </xf>
    <xf numFmtId="0" fontId="0" fillId="0" borderId="0" xfId="0" applyAlignment="1" applyProtection="1"/>
    <xf numFmtId="14" fontId="6" fillId="2" borderId="0" xfId="0" applyNumberFormat="1" applyFont="1" applyFill="1" applyAlignment="1" applyProtection="1">
      <alignment horizontal="center"/>
    </xf>
    <xf numFmtId="14" fontId="2" fillId="0" borderId="0" xfId="0" applyNumberFormat="1" applyFont="1" applyBorder="1" applyAlignment="1" applyProtection="1">
      <alignment horizontal="center" vertical="center"/>
    </xf>
    <xf numFmtId="0" fontId="2" fillId="0" borderId="50" xfId="0" applyFont="1" applyBorder="1" applyAlignment="1" applyProtection="1">
      <alignment horizontal="right" vertical="center"/>
    </xf>
    <xf numFmtId="0" fontId="4" fillId="0" borderId="0" xfId="0" applyFont="1" applyAlignment="1" applyProtection="1">
      <alignment horizontal="right"/>
    </xf>
    <xf numFmtId="166" fontId="4" fillId="0" borderId="0" xfId="1" applyNumberFormat="1" applyFont="1" applyFill="1" applyBorder="1" applyAlignment="1" applyProtection="1">
      <alignment horizontal="right"/>
    </xf>
    <xf numFmtId="0" fontId="4" fillId="0" borderId="0" xfId="0" applyFont="1" applyBorder="1" applyAlignment="1" applyProtection="1"/>
    <xf numFmtId="0" fontId="4" fillId="3" borderId="0" xfId="0" applyFont="1" applyFill="1" applyAlignment="1" applyProtection="1"/>
    <xf numFmtId="0" fontId="4" fillId="3" borderId="0" xfId="0" applyFont="1" applyFill="1" applyAlignment="1" applyProtection="1">
      <alignment horizontal="right"/>
    </xf>
    <xf numFmtId="166" fontId="4" fillId="3" borderId="0" xfId="1" applyNumberFormat="1" applyFont="1" applyFill="1" applyBorder="1" applyAlignment="1" applyProtection="1">
      <alignment horizontal="right"/>
    </xf>
    <xf numFmtId="0" fontId="4" fillId="3" borderId="51" xfId="0" applyFont="1" applyFill="1" applyBorder="1" applyAlignment="1" applyProtection="1"/>
    <xf numFmtId="165" fontId="4" fillId="3" borderId="51" xfId="1" applyNumberFormat="1" applyFont="1" applyFill="1" applyBorder="1" applyAlignment="1" applyProtection="1">
      <alignment horizontal="right"/>
    </xf>
    <xf numFmtId="0" fontId="4" fillId="4" borderId="0" xfId="0" applyFont="1" applyFill="1" applyAlignment="1" applyProtection="1"/>
    <xf numFmtId="0" fontId="4" fillId="4" borderId="0" xfId="0" applyFont="1" applyFill="1" applyAlignment="1" applyProtection="1">
      <alignment horizontal="right"/>
    </xf>
    <xf numFmtId="166" fontId="4" fillId="4" borderId="0" xfId="1" applyNumberFormat="1" applyFont="1" applyFill="1" applyBorder="1" applyAlignment="1" applyProtection="1">
      <alignment horizontal="right"/>
    </xf>
    <xf numFmtId="0" fontId="0" fillId="12" borderId="12" xfId="0" applyFill="1" applyBorder="1" applyProtection="1"/>
    <xf numFmtId="167" fontId="4" fillId="12" borderId="35" xfId="0" applyNumberFormat="1" applyFont="1" applyFill="1" applyBorder="1" applyAlignment="1" applyProtection="1">
      <alignment horizontal="right" vertical="center"/>
    </xf>
    <xf numFmtId="167" fontId="4" fillId="12" borderId="36" xfId="0" applyNumberFormat="1" applyFont="1" applyFill="1" applyBorder="1" applyAlignment="1" applyProtection="1">
      <alignment horizontal="right" vertical="center"/>
    </xf>
    <xf numFmtId="0" fontId="4" fillId="4" borderId="51" xfId="0" applyFont="1" applyFill="1" applyBorder="1" applyAlignment="1" applyProtection="1"/>
    <xf numFmtId="165" fontId="4" fillId="4" borderId="51" xfId="1" applyNumberFormat="1" applyFont="1" applyFill="1" applyBorder="1" applyAlignment="1" applyProtection="1">
      <alignment horizontal="right"/>
    </xf>
    <xf numFmtId="0" fontId="4" fillId="12" borderId="0" xfId="0" applyFont="1" applyFill="1" applyAlignment="1" applyProtection="1"/>
    <xf numFmtId="0" fontId="4" fillId="12" borderId="0" xfId="0" applyFont="1" applyFill="1" applyAlignment="1" applyProtection="1">
      <alignment horizontal="right"/>
    </xf>
    <xf numFmtId="166" fontId="4" fillId="12" borderId="0" xfId="1" applyNumberFormat="1" applyFont="1" applyFill="1" applyBorder="1" applyAlignment="1" applyProtection="1">
      <alignment horizontal="right"/>
    </xf>
    <xf numFmtId="0" fontId="4" fillId="12" borderId="51" xfId="0" applyFont="1" applyFill="1" applyBorder="1" applyAlignment="1" applyProtection="1"/>
    <xf numFmtId="0" fontId="4" fillId="12" borderId="51" xfId="0" applyFont="1" applyFill="1" applyBorder="1" applyAlignment="1" applyProtection="1">
      <alignment horizontal="right"/>
    </xf>
    <xf numFmtId="166" fontId="4" fillId="12" borderId="51" xfId="1" applyNumberFormat="1" applyFont="1" applyFill="1" applyBorder="1" applyAlignment="1" applyProtection="1">
      <alignment horizontal="right"/>
    </xf>
    <xf numFmtId="0" fontId="4" fillId="5" borderId="0" xfId="0" applyFont="1" applyFill="1" applyAlignment="1" applyProtection="1"/>
    <xf numFmtId="0" fontId="4" fillId="5" borderId="0" xfId="0" applyFont="1" applyFill="1" applyAlignment="1" applyProtection="1">
      <alignment horizontal="right"/>
    </xf>
    <xf numFmtId="166" fontId="4" fillId="5" borderId="0" xfId="1" applyNumberFormat="1" applyFont="1" applyFill="1" applyBorder="1" applyAlignment="1" applyProtection="1">
      <alignment horizontal="right"/>
    </xf>
    <xf numFmtId="0" fontId="4" fillId="5" borderId="51" xfId="0" applyFont="1" applyFill="1" applyBorder="1" applyAlignment="1" applyProtection="1"/>
    <xf numFmtId="0" fontId="4" fillId="5" borderId="51" xfId="0" applyFont="1" applyFill="1" applyBorder="1" applyAlignment="1" applyProtection="1">
      <alignment horizontal="right"/>
    </xf>
    <xf numFmtId="166" fontId="4" fillId="5" borderId="51" xfId="1" applyNumberFormat="1" applyFont="1" applyFill="1" applyBorder="1" applyAlignment="1" applyProtection="1">
      <alignment horizontal="right"/>
    </xf>
    <xf numFmtId="0" fontId="4" fillId="6" borderId="51" xfId="0" applyFont="1" applyFill="1" applyBorder="1" applyAlignment="1" applyProtection="1"/>
    <xf numFmtId="0" fontId="4" fillId="6" borderId="51" xfId="0" applyFont="1" applyFill="1" applyBorder="1" applyAlignment="1" applyProtection="1">
      <alignment horizontal="center"/>
    </xf>
    <xf numFmtId="166" fontId="4" fillId="6" borderId="51" xfId="1" applyNumberFormat="1" applyFont="1" applyFill="1" applyBorder="1" applyAlignment="1" applyProtection="1">
      <alignment horizontal="right"/>
    </xf>
    <xf numFmtId="0" fontId="0" fillId="11" borderId="12" xfId="0" applyFill="1" applyBorder="1" applyProtection="1"/>
    <xf numFmtId="0" fontId="4" fillId="11" borderId="47" xfId="0" applyFont="1" applyFill="1" applyBorder="1" applyAlignment="1" applyProtection="1">
      <alignment horizontal="center" vertical="center"/>
    </xf>
    <xf numFmtId="169" fontId="4" fillId="11" borderId="31" xfId="0" applyNumberFormat="1" applyFont="1" applyFill="1" applyBorder="1" applyAlignment="1" applyProtection="1">
      <alignment horizontal="right" vertical="center"/>
    </xf>
    <xf numFmtId="169" fontId="4" fillId="11" borderId="32" xfId="0" applyNumberFormat="1" applyFont="1" applyFill="1" applyBorder="1" applyAlignment="1" applyProtection="1">
      <alignment horizontal="right" vertical="center"/>
    </xf>
    <xf numFmtId="0" fontId="0" fillId="13" borderId="12" xfId="0" applyFill="1" applyBorder="1" applyProtection="1"/>
    <xf numFmtId="0" fontId="4" fillId="13" borderId="45" xfId="0" applyFont="1" applyFill="1" applyBorder="1" applyAlignment="1" applyProtection="1">
      <alignment horizontal="center" vertical="center"/>
    </xf>
    <xf numFmtId="0" fontId="4" fillId="13" borderId="11" xfId="0" applyNumberFormat="1" applyFont="1" applyFill="1" applyBorder="1" applyAlignment="1" applyProtection="1">
      <alignment horizontal="right"/>
    </xf>
    <xf numFmtId="0" fontId="4" fillId="13" borderId="29" xfId="0" applyNumberFormat="1" applyFont="1" applyFill="1" applyBorder="1" applyAlignment="1" applyProtection="1">
      <alignment horizontal="right"/>
    </xf>
    <xf numFmtId="0" fontId="4" fillId="7" borderId="0" xfId="0" applyFont="1" applyFill="1" applyAlignment="1" applyProtection="1"/>
    <xf numFmtId="0" fontId="4" fillId="7" borderId="0" xfId="0" applyFont="1" applyFill="1" applyAlignment="1" applyProtection="1">
      <alignment horizontal="right"/>
    </xf>
    <xf numFmtId="166" fontId="4" fillId="7" borderId="0" xfId="1" applyNumberFormat="1" applyFont="1" applyFill="1" applyBorder="1" applyAlignment="1" applyProtection="1">
      <alignment horizontal="right"/>
    </xf>
    <xf numFmtId="0" fontId="0" fillId="14" borderId="12" xfId="0" applyFill="1" applyBorder="1" applyProtection="1"/>
    <xf numFmtId="0" fontId="4" fillId="14" borderId="45" xfId="0" applyFont="1" applyFill="1" applyBorder="1" applyAlignment="1" applyProtection="1">
      <alignment horizontal="center" vertical="center"/>
    </xf>
    <xf numFmtId="2" fontId="4" fillId="14" borderId="11" xfId="0" applyNumberFormat="1" applyFont="1" applyFill="1" applyBorder="1" applyAlignment="1" applyProtection="1">
      <alignment horizontal="right"/>
    </xf>
    <xf numFmtId="2" fontId="4" fillId="14" borderId="29" xfId="0" applyNumberFormat="1" applyFont="1" applyFill="1" applyBorder="1" applyAlignment="1" applyProtection="1">
      <alignment horizontal="right"/>
    </xf>
    <xf numFmtId="0" fontId="0" fillId="2" borderId="23" xfId="0" applyFill="1" applyBorder="1" applyProtection="1"/>
    <xf numFmtId="0" fontId="4" fillId="2" borderId="49" xfId="0" applyFont="1" applyFill="1" applyBorder="1" applyAlignment="1" applyProtection="1">
      <alignment horizontal="center" vertical="center"/>
    </xf>
    <xf numFmtId="2" fontId="4" fillId="2" borderId="25" xfId="0" applyNumberFormat="1" applyFont="1" applyFill="1" applyBorder="1" applyAlignment="1" applyProtection="1">
      <alignment horizontal="right"/>
    </xf>
    <xf numFmtId="2" fontId="4" fillId="2" borderId="37" xfId="0" applyNumberFormat="1" applyFont="1" applyFill="1" applyBorder="1" applyAlignment="1" applyProtection="1">
      <alignment horizontal="right"/>
    </xf>
    <xf numFmtId="0" fontId="4" fillId="7" borderId="0" xfId="0" applyFont="1" applyFill="1" applyBorder="1" applyAlignment="1" applyProtection="1"/>
    <xf numFmtId="0" fontId="4" fillId="7" borderId="51" xfId="0" applyFont="1" applyFill="1" applyBorder="1" applyAlignment="1" applyProtection="1"/>
    <xf numFmtId="0" fontId="4" fillId="7" borderId="51" xfId="0" applyFont="1" applyFill="1" applyBorder="1" applyAlignment="1" applyProtection="1">
      <alignment horizontal="center"/>
    </xf>
    <xf numFmtId="166" fontId="4" fillId="7" borderId="51" xfId="1" applyNumberFormat="1" applyFont="1" applyFill="1" applyBorder="1" applyAlignment="1" applyProtection="1">
      <alignment horizontal="right"/>
    </xf>
    <xf numFmtId="0" fontId="4" fillId="0" borderId="0" xfId="0" applyFont="1" applyFill="1" applyBorder="1" applyAlignment="1" applyProtection="1"/>
    <xf numFmtId="166" fontId="2" fillId="0" borderId="0" xfId="1" applyNumberFormat="1" applyFont="1" applyFill="1" applyBorder="1" applyAlignment="1" applyProtection="1">
      <alignment horizontal="right" vertical="center"/>
    </xf>
    <xf numFmtId="166" fontId="4" fillId="0" borderId="0" xfId="1" applyNumberFormat="1" applyFont="1" applyFill="1" applyBorder="1" applyAlignment="1" applyProtection="1">
      <alignment horizontal="left" vertical="center"/>
    </xf>
    <xf numFmtId="166" fontId="4" fillId="0" borderId="0" xfId="1" applyNumberFormat="1" applyFont="1" applyFill="1" applyBorder="1" applyAlignment="1" applyProtection="1">
      <alignment horizontal="right" vertical="center"/>
    </xf>
    <xf numFmtId="0" fontId="4" fillId="0" borderId="0" xfId="0" applyFont="1" applyFill="1" applyBorder="1" applyAlignment="1" applyProtection="1">
      <alignment horizontal="center"/>
    </xf>
    <xf numFmtId="165" fontId="4" fillId="0" borderId="0" xfId="1" applyNumberFormat="1" applyFont="1" applyFill="1" applyBorder="1" applyAlignment="1" applyProtection="1">
      <alignment horizontal="right" vertical="center"/>
    </xf>
    <xf numFmtId="0" fontId="4" fillId="0" borderId="0" xfId="0" applyFont="1" applyBorder="1" applyAlignment="1" applyProtection="1">
      <alignment horizontal="right"/>
    </xf>
    <xf numFmtId="0" fontId="4" fillId="8" borderId="0" xfId="0" applyFont="1" applyFill="1" applyBorder="1" applyAlignment="1" applyProtection="1"/>
    <xf numFmtId="0" fontId="4" fillId="8" borderId="0" xfId="0" applyFont="1" applyFill="1" applyBorder="1" applyAlignment="1" applyProtection="1">
      <alignment horizontal="right"/>
    </xf>
    <xf numFmtId="165" fontId="4" fillId="8" borderId="0" xfId="1" applyFont="1" applyFill="1" applyBorder="1" applyAlignment="1" applyProtection="1">
      <alignment horizontal="right"/>
    </xf>
    <xf numFmtId="0" fontId="4" fillId="8" borderId="0" xfId="0" applyFont="1" applyFill="1" applyAlignment="1" applyProtection="1">
      <alignment horizontal="right"/>
    </xf>
    <xf numFmtId="0" fontId="4" fillId="8" borderId="51" xfId="0" applyFont="1" applyFill="1" applyBorder="1" applyAlignment="1" applyProtection="1"/>
    <xf numFmtId="0" fontId="4" fillId="8" borderId="51" xfId="0" applyFont="1" applyFill="1" applyBorder="1" applyAlignment="1" applyProtection="1">
      <alignment horizontal="right"/>
    </xf>
    <xf numFmtId="165" fontId="4" fillId="8" borderId="51" xfId="1" applyFont="1" applyFill="1" applyBorder="1" applyAlignment="1" applyProtection="1">
      <alignment horizontal="right"/>
    </xf>
    <xf numFmtId="0" fontId="4" fillId="9" borderId="0" xfId="0" applyFont="1" applyFill="1" applyAlignment="1" applyProtection="1"/>
    <xf numFmtId="0" fontId="4" fillId="9" borderId="0" xfId="0" applyFont="1" applyFill="1" applyAlignment="1" applyProtection="1">
      <alignment horizontal="right"/>
    </xf>
    <xf numFmtId="165" fontId="4" fillId="9" borderId="0" xfId="1" applyFont="1" applyFill="1" applyBorder="1" applyAlignment="1" applyProtection="1">
      <alignment horizontal="right"/>
    </xf>
    <xf numFmtId="0" fontId="4" fillId="9" borderId="51" xfId="0" applyFont="1" applyFill="1" applyBorder="1" applyAlignment="1" applyProtection="1"/>
    <xf numFmtId="0" fontId="4" fillId="9" borderId="51" xfId="0" applyFont="1" applyFill="1" applyBorder="1" applyAlignment="1" applyProtection="1">
      <alignment horizontal="center"/>
    </xf>
    <xf numFmtId="0" fontId="4" fillId="9" borderId="51" xfId="0" applyFont="1" applyFill="1" applyBorder="1" applyAlignment="1" applyProtection="1">
      <alignment horizontal="right"/>
    </xf>
    <xf numFmtId="0" fontId="4" fillId="10" borderId="0" xfId="0" applyFont="1" applyFill="1" applyAlignment="1" applyProtection="1"/>
    <xf numFmtId="0" fontId="4" fillId="10" borderId="0" xfId="0" applyFont="1" applyFill="1" applyAlignment="1" applyProtection="1">
      <alignment horizontal="right"/>
    </xf>
    <xf numFmtId="165" fontId="4" fillId="10" borderId="0" xfId="1" applyFont="1" applyFill="1" applyBorder="1" applyAlignment="1" applyProtection="1">
      <alignment horizontal="right"/>
    </xf>
    <xf numFmtId="0" fontId="4" fillId="10" borderId="51" xfId="0" applyFont="1" applyFill="1" applyBorder="1" applyAlignment="1" applyProtection="1"/>
    <xf numFmtId="0" fontId="4" fillId="10" borderId="51" xfId="0" applyFont="1" applyFill="1" applyBorder="1" applyAlignment="1" applyProtection="1">
      <alignment horizontal="center"/>
    </xf>
    <xf numFmtId="2" fontId="4" fillId="10" borderId="51" xfId="0" applyNumberFormat="1" applyFont="1" applyFill="1" applyBorder="1" applyAlignment="1" applyProtection="1">
      <alignment horizontal="right"/>
    </xf>
    <xf numFmtId="0" fontId="4" fillId="11" borderId="0" xfId="0" applyFont="1" applyFill="1" applyAlignment="1" applyProtection="1"/>
    <xf numFmtId="0" fontId="4" fillId="11" borderId="0" xfId="0" applyFont="1" applyFill="1" applyAlignment="1" applyProtection="1">
      <alignment horizontal="right"/>
    </xf>
    <xf numFmtId="165" fontId="4" fillId="11" borderId="0" xfId="1" applyFont="1" applyFill="1" applyBorder="1" applyAlignment="1" applyProtection="1">
      <alignment horizontal="right"/>
    </xf>
    <xf numFmtId="0" fontId="4" fillId="11" borderId="51" xfId="0" applyFont="1" applyFill="1" applyBorder="1" applyAlignment="1" applyProtection="1"/>
    <xf numFmtId="0" fontId="4" fillId="11" borderId="51" xfId="0" applyFont="1" applyFill="1" applyBorder="1" applyAlignment="1" applyProtection="1">
      <alignment horizontal="center"/>
    </xf>
    <xf numFmtId="0" fontId="4" fillId="11" borderId="51" xfId="0" applyFont="1" applyFill="1" applyBorder="1" applyAlignment="1" applyProtection="1">
      <alignment horizontal="right"/>
    </xf>
    <xf numFmtId="0" fontId="0" fillId="0" borderId="0" xfId="0" applyFill="1" applyBorder="1" applyProtection="1"/>
    <xf numFmtId="0" fontId="2" fillId="0" borderId="0" xfId="0" applyFont="1" applyFill="1" applyBorder="1" applyAlignment="1" applyProtection="1">
      <alignment horizontal="left" vertical="center"/>
    </xf>
    <xf numFmtId="0" fontId="2" fillId="0" borderId="0" xfId="0" applyFont="1" applyFill="1" applyBorder="1" applyAlignment="1" applyProtection="1">
      <alignment horizontal="center" vertical="center"/>
    </xf>
    <xf numFmtId="14" fontId="2" fillId="0" borderId="0" xfId="0" applyNumberFormat="1" applyFont="1" applyFill="1" applyBorder="1" applyAlignment="1" applyProtection="1">
      <alignment horizontal="center" vertical="center"/>
    </xf>
    <xf numFmtId="166" fontId="6" fillId="2" borderId="0" xfId="1" applyNumberFormat="1" applyFont="1" applyFill="1" applyBorder="1" applyAlignment="1" applyProtection="1">
      <alignment horizontal="right" vertical="center"/>
      <protection locked="0"/>
    </xf>
    <xf numFmtId="0" fontId="2" fillId="0" borderId="0" xfId="0" applyFont="1" applyFill="1" applyBorder="1" applyAlignment="1" applyProtection="1">
      <alignment horizontal="center"/>
    </xf>
    <xf numFmtId="0" fontId="2" fillId="0" borderId="0" xfId="0" applyFont="1" applyFill="1" applyBorder="1" applyAlignment="1" applyProtection="1">
      <alignment horizontal="right" vertical="center"/>
    </xf>
    <xf numFmtId="0" fontId="4" fillId="13" borderId="51" xfId="0" applyFont="1" applyFill="1" applyBorder="1" applyAlignment="1" applyProtection="1"/>
    <xf numFmtId="0" fontId="4" fillId="13" borderId="51" xfId="0" applyFont="1" applyFill="1" applyBorder="1" applyAlignment="1" applyProtection="1">
      <alignment horizontal="right"/>
    </xf>
    <xf numFmtId="171" fontId="4" fillId="13" borderId="51" xfId="0" applyNumberFormat="1" applyFont="1" applyFill="1" applyBorder="1" applyAlignment="1" applyProtection="1">
      <alignment horizontal="right"/>
    </xf>
    <xf numFmtId="167" fontId="4" fillId="0" borderId="0" xfId="0" applyNumberFormat="1" applyFont="1" applyFill="1" applyBorder="1" applyAlignment="1" applyProtection="1">
      <alignment horizontal="center" vertical="center"/>
    </xf>
    <xf numFmtId="14" fontId="6" fillId="2" borderId="0" xfId="0" applyNumberFormat="1" applyFont="1" applyFill="1" applyBorder="1" applyAlignment="1" applyProtection="1">
      <alignment horizontal="right" vertical="center"/>
      <protection locked="0"/>
    </xf>
    <xf numFmtId="0" fontId="4" fillId="0" borderId="0" xfId="0" applyFont="1" applyFill="1" applyBorder="1" applyAlignment="1" applyProtection="1">
      <alignment horizontal="right"/>
    </xf>
    <xf numFmtId="0" fontId="4" fillId="0" borderId="0" xfId="0" applyFont="1" applyFill="1" applyBorder="1" applyAlignment="1" applyProtection="1">
      <alignment vertical="center"/>
    </xf>
    <xf numFmtId="0" fontId="4" fillId="0" borderId="0" xfId="0" applyFont="1" applyFill="1" applyBorder="1" applyAlignment="1" applyProtection="1">
      <alignment horizontal="center" vertical="center"/>
    </xf>
    <xf numFmtId="169" fontId="4" fillId="0" borderId="0" xfId="2" applyNumberFormat="1" applyFont="1" applyFill="1" applyBorder="1" applyAlignment="1" applyProtection="1">
      <alignment horizontal="right" vertical="center"/>
    </xf>
    <xf numFmtId="0" fontId="4" fillId="14" borderId="51" xfId="0" applyFont="1" applyFill="1" applyBorder="1" applyAlignment="1" applyProtection="1"/>
    <xf numFmtId="0" fontId="4" fillId="14" borderId="51" xfId="0" applyFont="1" applyFill="1" applyBorder="1" applyAlignment="1" applyProtection="1">
      <alignment horizontal="center"/>
    </xf>
    <xf numFmtId="2" fontId="4" fillId="14" borderId="51" xfId="0" applyNumberFormat="1" applyFont="1" applyFill="1" applyBorder="1" applyProtection="1"/>
    <xf numFmtId="0" fontId="4" fillId="0" borderId="0" xfId="0" applyFont="1" applyAlignment="1" applyProtection="1">
      <alignment horizontal="center"/>
    </xf>
    <xf numFmtId="170" fontId="4" fillId="0" borderId="0" xfId="0" applyNumberFormat="1" applyFont="1" applyFill="1" applyBorder="1" applyAlignment="1" applyProtection="1">
      <alignment horizontal="right" vertical="center"/>
    </xf>
    <xf numFmtId="10" fontId="4" fillId="0" borderId="0" xfId="2" applyNumberFormat="1" applyFont="1" applyFill="1" applyBorder="1" applyAlignment="1" applyProtection="1">
      <alignment horizontal="right" vertical="center"/>
    </xf>
    <xf numFmtId="0" fontId="4" fillId="0" borderId="0" xfId="0" applyNumberFormat="1" applyFont="1" applyProtection="1"/>
    <xf numFmtId="0" fontId="4" fillId="2" borderId="51" xfId="0" applyFont="1" applyFill="1" applyBorder="1" applyProtection="1"/>
    <xf numFmtId="0" fontId="4" fillId="2" borderId="51" xfId="0" applyFont="1" applyFill="1" applyBorder="1" applyAlignment="1" applyProtection="1">
      <alignment horizontal="center"/>
    </xf>
    <xf numFmtId="2" fontId="4" fillId="2" borderId="51" xfId="0" applyNumberFormat="1" applyFont="1" applyFill="1" applyBorder="1" applyProtection="1"/>
    <xf numFmtId="167" fontId="4" fillId="0" borderId="0" xfId="0" applyNumberFormat="1" applyFont="1" applyFill="1" applyBorder="1" applyAlignment="1" applyProtection="1">
      <alignment horizontal="right" vertical="center"/>
    </xf>
    <xf numFmtId="169" fontId="4" fillId="0" borderId="0" xfId="0" applyNumberFormat="1" applyFont="1" applyFill="1" applyBorder="1" applyAlignment="1" applyProtection="1">
      <alignment horizontal="right" vertical="center"/>
    </xf>
    <xf numFmtId="10" fontId="14" fillId="0" borderId="0" xfId="2" applyNumberFormat="1" applyProtection="1">
      <protection locked="0"/>
    </xf>
    <xf numFmtId="3" fontId="16" fillId="0" borderId="0" xfId="0" applyNumberFormat="1" applyFont="1" applyBorder="1" applyAlignment="1">
      <alignment horizontal="right" vertical="center" wrapText="1"/>
    </xf>
    <xf numFmtId="10" fontId="17" fillId="0" borderId="0" xfId="0" applyNumberFormat="1" applyFont="1" applyBorder="1" applyAlignment="1">
      <alignment horizontal="center" vertical="center" wrapText="1"/>
    </xf>
    <xf numFmtId="10" fontId="15" fillId="0" borderId="0" xfId="0" applyNumberFormat="1" applyFont="1" applyBorder="1" applyAlignment="1">
      <alignment horizontal="center" vertical="center" wrapText="1"/>
    </xf>
    <xf numFmtId="10" fontId="0" fillId="0" borderId="0" xfId="0" applyNumberFormat="1" applyProtection="1">
      <protection locked="0"/>
    </xf>
    <xf numFmtId="14" fontId="2" fillId="0" borderId="57" xfId="0" applyNumberFormat="1" applyFont="1" applyBorder="1" applyAlignment="1" applyProtection="1">
      <alignment horizontal="center" vertical="center"/>
    </xf>
    <xf numFmtId="14" fontId="2" fillId="0" borderId="58" xfId="0" applyNumberFormat="1" applyFont="1" applyBorder="1" applyAlignment="1" applyProtection="1">
      <alignment horizontal="center" vertical="center"/>
    </xf>
    <xf numFmtId="166" fontId="2" fillId="0" borderId="64" xfId="1" applyNumberFormat="1" applyFont="1" applyFill="1" applyBorder="1" applyAlignment="1" applyProtection="1">
      <alignment vertical="center"/>
    </xf>
    <xf numFmtId="166" fontId="4" fillId="0" borderId="65" xfId="1" applyNumberFormat="1" applyFont="1" applyFill="1" applyBorder="1" applyAlignment="1" applyProtection="1">
      <alignment vertical="center"/>
    </xf>
    <xf numFmtId="166" fontId="4" fillId="0" borderId="4" xfId="1" applyNumberFormat="1" applyFont="1" applyFill="1" applyBorder="1" applyAlignment="1" applyProtection="1">
      <alignment vertical="center"/>
    </xf>
    <xf numFmtId="166" fontId="2" fillId="0" borderId="26" xfId="1" applyNumberFormat="1" applyFont="1" applyFill="1" applyBorder="1" applyAlignment="1" applyProtection="1">
      <alignment vertical="center"/>
    </xf>
    <xf numFmtId="166" fontId="4" fillId="0" borderId="8" xfId="1" applyNumberFormat="1" applyFont="1" applyFill="1" applyBorder="1" applyAlignment="1" applyProtection="1">
      <alignment vertical="center"/>
    </xf>
    <xf numFmtId="166" fontId="4" fillId="0" borderId="66" xfId="1" applyNumberFormat="1" applyFont="1" applyFill="1" applyBorder="1" applyAlignment="1" applyProtection="1">
      <alignment vertical="center"/>
    </xf>
    <xf numFmtId="0" fontId="2" fillId="0" borderId="80" xfId="0" applyFont="1" applyBorder="1" applyAlignment="1" applyProtection="1">
      <alignment horizontal="center" vertical="center"/>
    </xf>
    <xf numFmtId="172" fontId="4" fillId="0" borderId="80" xfId="1" applyNumberFormat="1" applyFont="1" applyFill="1" applyBorder="1" applyAlignment="1" applyProtection="1">
      <alignment horizontal="right" vertical="center"/>
      <protection locked="0"/>
    </xf>
    <xf numFmtId="172" fontId="4" fillId="0" borderId="81" xfId="1" applyNumberFormat="1" applyFont="1" applyFill="1" applyBorder="1" applyAlignment="1" applyProtection="1">
      <alignment horizontal="right" vertical="center"/>
      <protection locked="0"/>
    </xf>
    <xf numFmtId="167" fontId="4" fillId="0" borderId="82" xfId="1" applyNumberFormat="1" applyFont="1" applyFill="1" applyBorder="1" applyAlignment="1" applyProtection="1">
      <alignment horizontal="right" vertical="center"/>
      <protection locked="0"/>
    </xf>
    <xf numFmtId="173" fontId="2" fillId="0" borderId="83" xfId="1" applyNumberFormat="1" applyFont="1" applyFill="1" applyBorder="1" applyAlignment="1" applyProtection="1">
      <alignment horizontal="right" vertical="center"/>
    </xf>
    <xf numFmtId="167" fontId="4" fillId="0" borderId="81" xfId="1" applyNumberFormat="1" applyFont="1" applyFill="1" applyBorder="1" applyAlignment="1" applyProtection="1">
      <alignment horizontal="right" vertical="center"/>
      <protection locked="0"/>
    </xf>
    <xf numFmtId="167" fontId="4" fillId="0" borderId="80" xfId="1" applyNumberFormat="1" applyFont="1" applyFill="1" applyBorder="1" applyAlignment="1" applyProtection="1">
      <alignment horizontal="right" vertical="center"/>
      <protection locked="0"/>
    </xf>
    <xf numFmtId="167" fontId="4" fillId="0" borderId="85" xfId="1" applyNumberFormat="1" applyFont="1" applyFill="1" applyBorder="1" applyAlignment="1" applyProtection="1">
      <alignment horizontal="right" vertical="center"/>
      <protection locked="0"/>
    </xf>
    <xf numFmtId="167" fontId="4" fillId="0" borderId="88" xfId="1" applyNumberFormat="1" applyFont="1" applyFill="1" applyBorder="1" applyAlignment="1" applyProtection="1">
      <alignment horizontal="right" vertical="center"/>
      <protection locked="0"/>
    </xf>
    <xf numFmtId="173" fontId="2" fillId="0" borderId="89" xfId="1" applyNumberFormat="1" applyFont="1" applyFill="1" applyBorder="1" applyAlignment="1" applyProtection="1">
      <alignment horizontal="right" vertical="center"/>
    </xf>
    <xf numFmtId="167" fontId="4" fillId="0" borderId="87" xfId="1" applyNumberFormat="1" applyFont="1" applyFill="1" applyBorder="1" applyAlignment="1" applyProtection="1">
      <alignment horizontal="right" vertical="center"/>
      <protection locked="0"/>
    </xf>
    <xf numFmtId="167" fontId="4" fillId="0" borderId="90" xfId="1" applyNumberFormat="1" applyFont="1" applyFill="1" applyBorder="1" applyAlignment="1" applyProtection="1">
      <alignment horizontal="right" vertical="center"/>
      <protection locked="0"/>
    </xf>
    <xf numFmtId="0" fontId="4" fillId="0" borderId="0" xfId="0" applyFont="1" applyBorder="1" applyAlignment="1" applyProtection="1">
      <alignment vertical="center"/>
      <protection locked="0"/>
    </xf>
    <xf numFmtId="0" fontId="0" fillId="0" borderId="0" xfId="0" applyBorder="1" applyAlignment="1" applyProtection="1">
      <alignment horizontal="left" vertical="center" indent="1"/>
      <protection locked="0"/>
    </xf>
    <xf numFmtId="0" fontId="2" fillId="0" borderId="0" xfId="0" applyFont="1" applyBorder="1" applyAlignment="1" applyProtection="1">
      <alignment vertical="center"/>
      <protection locked="0"/>
    </xf>
    <xf numFmtId="0" fontId="4" fillId="0" borderId="0" xfId="0" applyFont="1" applyBorder="1" applyAlignment="1" applyProtection="1">
      <alignment horizontal="left" vertical="center"/>
      <protection locked="0"/>
    </xf>
    <xf numFmtId="0" fontId="4" fillId="0" borderId="0" xfId="0" applyFont="1" applyBorder="1" applyAlignment="1" applyProtection="1">
      <alignment horizontal="right" vertical="center"/>
      <protection locked="0"/>
    </xf>
    <xf numFmtId="0" fontId="5" fillId="0" borderId="0" xfId="0" applyFont="1" applyBorder="1" applyAlignment="1" applyProtection="1">
      <alignment horizontal="center" vertical="center"/>
      <protection locked="0"/>
    </xf>
    <xf numFmtId="166" fontId="2" fillId="0" borderId="0" xfId="1" applyNumberFormat="1" applyFont="1" applyFill="1" applyBorder="1" applyAlignment="1" applyProtection="1">
      <alignment horizontal="left" vertical="center"/>
      <protection locked="0"/>
    </xf>
    <xf numFmtId="166" fontId="4" fillId="0" borderId="0" xfId="1" applyNumberFormat="1" applyFont="1" applyFill="1" applyBorder="1" applyAlignment="1" applyProtection="1">
      <alignment horizontal="left" vertical="center"/>
      <protection locked="0"/>
    </xf>
    <xf numFmtId="166" fontId="8" fillId="0" borderId="0" xfId="1" applyNumberFormat="1" applyFont="1" applyFill="1" applyBorder="1" applyAlignment="1" applyProtection="1">
      <alignment horizontal="left" vertical="center"/>
      <protection locked="0"/>
    </xf>
    <xf numFmtId="0" fontId="2" fillId="0" borderId="0" xfId="0" applyFont="1" applyBorder="1" applyAlignment="1" applyProtection="1">
      <alignment horizontal="left" vertical="center"/>
      <protection locked="0"/>
    </xf>
    <xf numFmtId="0" fontId="2" fillId="0" borderId="0" xfId="0" applyFont="1" applyBorder="1" applyAlignment="1" applyProtection="1">
      <alignment horizontal="left"/>
      <protection locked="0"/>
    </xf>
    <xf numFmtId="0" fontId="4" fillId="0" borderId="0" xfId="0" applyFont="1" applyBorder="1" applyAlignment="1" applyProtection="1">
      <alignment horizontal="left"/>
      <protection locked="0"/>
    </xf>
    <xf numFmtId="4" fontId="4" fillId="0" borderId="0" xfId="0" applyNumberFormat="1" applyFont="1" applyBorder="1" applyAlignment="1" applyProtection="1">
      <alignment horizontal="left"/>
      <protection locked="0"/>
    </xf>
    <xf numFmtId="0" fontId="2" fillId="0" borderId="0" xfId="0" applyFont="1" applyBorder="1" applyAlignment="1" applyProtection="1">
      <alignment horizontal="left" vertical="top"/>
      <protection locked="0"/>
    </xf>
    <xf numFmtId="0" fontId="4" fillId="0" borderId="0" xfId="0" applyFont="1" applyBorder="1" applyAlignment="1" applyProtection="1">
      <alignment horizontal="left" vertical="top"/>
      <protection locked="0"/>
    </xf>
    <xf numFmtId="166" fontId="2" fillId="0" borderId="0" xfId="1" applyNumberFormat="1" applyFont="1" applyFill="1" applyBorder="1" applyAlignment="1" applyProtection="1">
      <alignment horizontal="center" vertical="center"/>
      <protection locked="0"/>
    </xf>
    <xf numFmtId="166" fontId="4" fillId="0" borderId="0" xfId="1" applyNumberFormat="1" applyFont="1" applyFill="1" applyBorder="1" applyAlignment="1" applyProtection="1">
      <alignment horizontal="center" vertical="center"/>
      <protection locked="0"/>
    </xf>
    <xf numFmtId="0" fontId="1" fillId="0" borderId="0" xfId="0" applyFont="1" applyBorder="1" applyAlignment="1" applyProtection="1">
      <alignment horizontal="center" vertical="center"/>
      <protection locked="0"/>
    </xf>
    <xf numFmtId="166" fontId="8" fillId="0" borderId="10" xfId="1" applyNumberFormat="1" applyFont="1" applyFill="1" applyBorder="1" applyAlignment="1" applyProtection="1">
      <alignment horizontal="left" vertical="center"/>
    </xf>
    <xf numFmtId="166" fontId="8" fillId="0" borderId="25" xfId="1" applyNumberFormat="1" applyFont="1" applyFill="1" applyBorder="1" applyAlignment="1" applyProtection="1">
      <alignment horizontal="left" vertical="center"/>
    </xf>
    <xf numFmtId="166" fontId="4" fillId="0" borderId="10" xfId="1" applyNumberFormat="1" applyFont="1" applyFill="1" applyBorder="1" applyAlignment="1" applyProtection="1">
      <alignment horizontal="left" vertical="center"/>
    </xf>
    <xf numFmtId="166" fontId="4" fillId="0" borderId="52" xfId="1" applyNumberFormat="1" applyFont="1" applyFill="1" applyBorder="1" applyAlignment="1" applyProtection="1">
      <alignment horizontal="left" vertical="center"/>
    </xf>
    <xf numFmtId="166" fontId="2" fillId="0" borderId="53" xfId="1" applyNumberFormat="1" applyFont="1" applyFill="1" applyBorder="1" applyAlignment="1" applyProtection="1">
      <alignment horizontal="left" vertical="center"/>
    </xf>
    <xf numFmtId="166" fontId="4" fillId="0" borderId="53" xfId="1" applyNumberFormat="1" applyFont="1" applyFill="1" applyBorder="1" applyAlignment="1" applyProtection="1">
      <alignment horizontal="left" vertical="center"/>
    </xf>
    <xf numFmtId="166" fontId="4" fillId="0" borderId="16" xfId="1" applyNumberFormat="1" applyFont="1" applyFill="1" applyBorder="1" applyAlignment="1" applyProtection="1">
      <alignment horizontal="left" vertical="center"/>
    </xf>
    <xf numFmtId="0" fontId="5" fillId="0" borderId="15" xfId="0" applyFont="1" applyBorder="1" applyAlignment="1" applyProtection="1">
      <alignment horizontal="center" vertical="center"/>
    </xf>
    <xf numFmtId="0" fontId="2" fillId="0" borderId="22" xfId="0" applyFont="1" applyBorder="1" applyAlignment="1" applyProtection="1">
      <alignment horizontal="left" vertical="center"/>
    </xf>
    <xf numFmtId="0" fontId="2" fillId="0" borderId="5" xfId="0" applyFont="1" applyBorder="1" applyAlignment="1" applyProtection="1">
      <alignment horizontal="left" vertical="center"/>
    </xf>
    <xf numFmtId="0" fontId="2" fillId="0" borderId="5" xfId="0" applyFont="1" applyBorder="1" applyAlignment="1" applyProtection="1">
      <alignment horizontal="center" vertical="center"/>
    </xf>
    <xf numFmtId="0" fontId="4" fillId="0" borderId="5" xfId="0" applyFont="1" applyBorder="1" applyAlignment="1" applyProtection="1">
      <alignment horizontal="left" vertical="center"/>
    </xf>
    <xf numFmtId="0" fontId="1" fillId="0" borderId="15" xfId="0" applyFont="1" applyBorder="1" applyAlignment="1" applyProtection="1">
      <alignment horizontal="center" vertical="center"/>
    </xf>
    <xf numFmtId="0" fontId="2" fillId="0" borderId="2" xfId="0" applyFont="1" applyBorder="1" applyAlignment="1" applyProtection="1">
      <alignment horizontal="left"/>
    </xf>
    <xf numFmtId="0" fontId="2" fillId="0" borderId="39" xfId="0" applyFont="1" applyBorder="1" applyAlignment="1" applyProtection="1">
      <alignment horizontal="left"/>
      <protection locked="0"/>
    </xf>
    <xf numFmtId="4" fontId="3" fillId="0" borderId="43" xfId="0" applyNumberFormat="1" applyFont="1" applyBorder="1" applyAlignment="1" applyProtection="1">
      <alignment horizontal="left"/>
      <protection locked="0"/>
    </xf>
    <xf numFmtId="0" fontId="2" fillId="0" borderId="54" xfId="0" applyFont="1" applyBorder="1" applyAlignment="1" applyProtection="1">
      <alignment horizontal="left" vertical="top"/>
    </xf>
    <xf numFmtId="0" fontId="4" fillId="0" borderId="55" xfId="0" applyFont="1" applyBorder="1" applyAlignment="1" applyProtection="1">
      <alignment horizontal="left" vertical="top"/>
      <protection locked="0"/>
    </xf>
    <xf numFmtId="166" fontId="4" fillId="0" borderId="63" xfId="1" applyNumberFormat="1" applyFont="1" applyFill="1" applyBorder="1" applyAlignment="1" applyProtection="1">
      <alignment horizontal="center" vertical="center"/>
    </xf>
    <xf numFmtId="166" fontId="4" fillId="0" borderId="25" xfId="1" applyNumberFormat="1" applyFont="1" applyFill="1" applyBorder="1" applyAlignment="1" applyProtection="1">
      <alignment horizontal="center" vertical="center"/>
    </xf>
    <xf numFmtId="166" fontId="4" fillId="0" borderId="73" xfId="1" applyNumberFormat="1" applyFont="1" applyFill="1" applyBorder="1" applyAlignment="1" applyProtection="1">
      <alignment horizontal="center" vertical="center"/>
    </xf>
    <xf numFmtId="166" fontId="2" fillId="0" borderId="75" xfId="1" applyNumberFormat="1" applyFont="1" applyFill="1" applyBorder="1" applyAlignment="1" applyProtection="1">
      <alignment horizontal="left" vertical="center"/>
    </xf>
    <xf numFmtId="166" fontId="2" fillId="0" borderId="76" xfId="1" applyNumberFormat="1" applyFont="1" applyFill="1" applyBorder="1" applyAlignment="1" applyProtection="1">
      <alignment horizontal="left" vertical="center"/>
    </xf>
    <xf numFmtId="166" fontId="2" fillId="0" borderId="77" xfId="1" applyNumberFormat="1" applyFont="1" applyFill="1" applyBorder="1" applyAlignment="1" applyProtection="1">
      <alignment horizontal="left" vertical="center"/>
    </xf>
    <xf numFmtId="0" fontId="0" fillId="0" borderId="0" xfId="0" applyBorder="1" applyAlignment="1" applyProtection="1"/>
    <xf numFmtId="166" fontId="4" fillId="0" borderId="57" xfId="1" applyNumberFormat="1" applyFont="1" applyFill="1" applyBorder="1" applyAlignment="1" applyProtection="1">
      <alignment horizontal="left" vertical="center"/>
    </xf>
    <xf numFmtId="166" fontId="4" fillId="0" borderId="40" xfId="1" applyNumberFormat="1" applyFont="1" applyFill="1" applyBorder="1" applyAlignment="1" applyProtection="1">
      <alignment horizontal="left" vertical="center"/>
    </xf>
    <xf numFmtId="166" fontId="4" fillId="0" borderId="71" xfId="1" applyNumberFormat="1" applyFont="1" applyFill="1" applyBorder="1" applyAlignment="1" applyProtection="1">
      <alignment horizontal="left" vertical="center"/>
    </xf>
    <xf numFmtId="166" fontId="4" fillId="0" borderId="58" xfId="1" applyNumberFormat="1" applyFont="1" applyFill="1" applyBorder="1" applyAlignment="1" applyProtection="1">
      <alignment horizontal="left" vertical="center"/>
    </xf>
    <xf numFmtId="166" fontId="4" fillId="0" borderId="11" xfId="1" applyNumberFormat="1" applyFont="1" applyFill="1" applyBorder="1" applyAlignment="1" applyProtection="1">
      <alignment horizontal="left" vertical="center"/>
    </xf>
    <xf numFmtId="166" fontId="4" fillId="0" borderId="72" xfId="1" applyNumberFormat="1" applyFont="1" applyFill="1" applyBorder="1" applyAlignment="1" applyProtection="1">
      <alignment horizontal="left" vertical="center"/>
    </xf>
    <xf numFmtId="166" fontId="4" fillId="0" borderId="63" xfId="1" applyNumberFormat="1" applyFont="1" applyFill="1" applyBorder="1" applyAlignment="1" applyProtection="1">
      <alignment horizontal="left" vertical="center"/>
    </xf>
    <xf numFmtId="166" fontId="4" fillId="0" borderId="25" xfId="1" applyNumberFormat="1" applyFont="1" applyFill="1" applyBorder="1" applyAlignment="1" applyProtection="1">
      <alignment horizontal="left" vertical="center"/>
    </xf>
    <xf numFmtId="166" fontId="4" fillId="0" borderId="73" xfId="1" applyNumberFormat="1" applyFont="1" applyFill="1" applyBorder="1" applyAlignment="1" applyProtection="1">
      <alignment horizontal="left" vertical="center"/>
    </xf>
    <xf numFmtId="166" fontId="2" fillId="0" borderId="60" xfId="1" applyNumberFormat="1" applyFont="1" applyFill="1" applyBorder="1" applyAlignment="1" applyProtection="1">
      <alignment horizontal="left" vertical="center"/>
    </xf>
    <xf numFmtId="166" fontId="2" fillId="0" borderId="33" xfId="1" applyNumberFormat="1" applyFont="1" applyFill="1" applyBorder="1" applyAlignment="1" applyProtection="1">
      <alignment horizontal="left" vertical="center"/>
    </xf>
    <xf numFmtId="166" fontId="2" fillId="0" borderId="74" xfId="1" applyNumberFormat="1" applyFont="1" applyFill="1" applyBorder="1" applyAlignment="1" applyProtection="1">
      <alignment horizontal="left" vertical="center"/>
    </xf>
    <xf numFmtId="166" fontId="2" fillId="0" borderId="57" xfId="1" applyNumberFormat="1" applyFont="1" applyFill="1" applyBorder="1" applyAlignment="1" applyProtection="1">
      <alignment horizontal="center" vertical="center"/>
    </xf>
    <xf numFmtId="166" fontId="2" fillId="0" borderId="40" xfId="1" applyNumberFormat="1" applyFont="1" applyFill="1" applyBorder="1" applyAlignment="1" applyProtection="1">
      <alignment horizontal="center" vertical="center"/>
    </xf>
    <xf numFmtId="166" fontId="2" fillId="0" borderId="71" xfId="1" applyNumberFormat="1" applyFont="1" applyFill="1" applyBorder="1" applyAlignment="1" applyProtection="1">
      <alignment horizontal="center" vertical="center"/>
    </xf>
    <xf numFmtId="166" fontId="2" fillId="0" borderId="68" xfId="1" applyNumberFormat="1" applyFont="1" applyFill="1" applyBorder="1" applyAlignment="1" applyProtection="1">
      <alignment horizontal="left" vertical="center"/>
    </xf>
    <xf numFmtId="166" fontId="2" fillId="0" borderId="69" xfId="1" applyNumberFormat="1" applyFont="1" applyFill="1" applyBorder="1" applyAlignment="1" applyProtection="1">
      <alignment horizontal="left" vertical="center"/>
    </xf>
    <xf numFmtId="166" fontId="2" fillId="0" borderId="70" xfId="1" applyNumberFormat="1" applyFont="1" applyFill="1" applyBorder="1" applyAlignment="1" applyProtection="1">
      <alignment horizontal="left" vertical="center"/>
    </xf>
    <xf numFmtId="166" fontId="4" fillId="0" borderId="52" xfId="1" applyNumberFormat="1" applyFont="1" applyFill="1" applyBorder="1" applyAlignment="1" applyProtection="1">
      <alignment horizontal="center" vertical="center"/>
    </xf>
    <xf numFmtId="166" fontId="4" fillId="0" borderId="31" xfId="1" applyNumberFormat="1" applyFont="1" applyFill="1" applyBorder="1" applyAlignment="1" applyProtection="1">
      <alignment horizontal="left" vertical="center"/>
    </xf>
    <xf numFmtId="166" fontId="4" fillId="0" borderId="67" xfId="1" applyNumberFormat="1" applyFont="1" applyFill="1" applyBorder="1" applyAlignment="1" applyProtection="1">
      <alignment horizontal="left" vertical="center"/>
    </xf>
    <xf numFmtId="166" fontId="5" fillId="0" borderId="15" xfId="1" applyNumberFormat="1" applyFont="1" applyFill="1" applyBorder="1" applyAlignment="1" applyProtection="1">
      <alignment horizontal="center" vertical="center"/>
    </xf>
    <xf numFmtId="0" fontId="2" fillId="0" borderId="41" xfId="0" applyFont="1" applyBorder="1" applyAlignment="1" applyProtection="1">
      <alignment horizontal="left" vertical="center"/>
    </xf>
    <xf numFmtId="0" fontId="2" fillId="0" borderId="45" xfId="0" applyFont="1" applyBorder="1" applyAlignment="1" applyProtection="1">
      <alignment horizontal="left" vertical="center"/>
    </xf>
    <xf numFmtId="166" fontId="4" fillId="0" borderId="45" xfId="1" applyNumberFormat="1" applyFont="1" applyFill="1" applyBorder="1" applyAlignment="1" applyProtection="1">
      <alignment horizontal="left" vertical="center"/>
    </xf>
    <xf numFmtId="166" fontId="4" fillId="0" borderId="5" xfId="1" applyNumberFormat="1" applyFont="1" applyFill="1" applyBorder="1" applyAlignment="1" applyProtection="1">
      <alignment horizontal="left" vertical="center"/>
    </xf>
    <xf numFmtId="166" fontId="1" fillId="0" borderId="15" xfId="1" applyNumberFormat="1" applyFont="1" applyFill="1" applyBorder="1" applyAlignment="1" applyProtection="1">
      <alignment horizontal="center" vertical="center"/>
    </xf>
    <xf numFmtId="0" fontId="4" fillId="0" borderId="39" xfId="0" applyFont="1" applyBorder="1" applyAlignment="1" applyProtection="1">
      <alignment horizontal="left"/>
    </xf>
    <xf numFmtId="4" fontId="4" fillId="0" borderId="43" xfId="0" applyNumberFormat="1" applyFont="1" applyBorder="1" applyAlignment="1" applyProtection="1">
      <alignment horizontal="left"/>
    </xf>
    <xf numFmtId="0" fontId="4" fillId="0" borderId="55" xfId="0" applyFont="1" applyBorder="1" applyAlignment="1" applyProtection="1">
      <alignment horizontal="left" vertical="top"/>
    </xf>
    <xf numFmtId="166" fontId="2" fillId="0" borderId="16" xfId="1" applyNumberFormat="1" applyFont="1" applyFill="1" applyBorder="1" applyAlignment="1" applyProtection="1">
      <alignment horizontal="left" vertical="center"/>
    </xf>
    <xf numFmtId="166" fontId="8" fillId="0" borderId="11" xfId="1" applyNumberFormat="1" applyFont="1" applyFill="1" applyBorder="1" applyAlignment="1" applyProtection="1">
      <alignment horizontal="left" vertical="center"/>
    </xf>
    <xf numFmtId="166" fontId="2" fillId="0" borderId="10" xfId="1" applyNumberFormat="1" applyFont="1" applyFill="1" applyBorder="1" applyAlignment="1" applyProtection="1">
      <alignment horizontal="left" vertical="center"/>
    </xf>
    <xf numFmtId="0" fontId="4" fillId="0" borderId="43" xfId="0" applyFont="1" applyBorder="1" applyAlignment="1" applyProtection="1">
      <alignment horizontal="left"/>
    </xf>
    <xf numFmtId="0" fontId="4" fillId="9" borderId="5" xfId="0" applyFont="1" applyFill="1" applyBorder="1" applyAlignment="1" applyProtection="1">
      <alignment vertical="center"/>
    </xf>
    <xf numFmtId="0" fontId="4" fillId="10" borderId="5" xfId="0" applyFont="1" applyFill="1" applyBorder="1" applyAlignment="1" applyProtection="1">
      <alignment vertical="center"/>
    </xf>
    <xf numFmtId="0" fontId="4" fillId="11" borderId="56" xfId="0" applyFont="1" applyFill="1" applyBorder="1" applyAlignment="1" applyProtection="1">
      <alignment vertical="center"/>
    </xf>
    <xf numFmtId="0" fontId="0" fillId="0" borderId="0" xfId="0" applyBorder="1" applyAlignment="1" applyProtection="1">
      <alignment horizontal="left" vertical="center" indent="1"/>
    </xf>
    <xf numFmtId="0" fontId="4" fillId="0" borderId="5" xfId="0" applyFont="1" applyBorder="1" applyAlignment="1" applyProtection="1">
      <alignment vertical="center"/>
    </xf>
    <xf numFmtId="0" fontId="2" fillId="0" borderId="44" xfId="0" applyFont="1" applyBorder="1" applyAlignment="1" applyProtection="1">
      <alignment vertical="center"/>
    </xf>
    <xf numFmtId="0" fontId="4" fillId="8" borderId="5" xfId="0" applyFont="1" applyFill="1" applyBorder="1" applyAlignment="1" applyProtection="1">
      <alignment horizontal="left" vertical="center"/>
    </xf>
    <xf numFmtId="0" fontId="4" fillId="8" borderId="45" xfId="0" applyFont="1" applyFill="1" applyBorder="1" applyAlignment="1" applyProtection="1">
      <alignment horizontal="right" vertical="center"/>
    </xf>
    <xf numFmtId="0" fontId="4" fillId="7" borderId="5" xfId="0" applyFont="1" applyFill="1" applyBorder="1" applyAlignment="1" applyProtection="1">
      <alignment vertical="center"/>
    </xf>
    <xf numFmtId="0" fontId="4" fillId="0" borderId="45" xfId="0" applyFont="1" applyBorder="1" applyAlignment="1" applyProtection="1">
      <alignment horizontal="right" vertical="center"/>
    </xf>
    <xf numFmtId="0" fontId="4" fillId="3" borderId="5" xfId="0" applyFont="1" applyFill="1" applyBorder="1" applyAlignment="1" applyProtection="1">
      <alignment vertical="center"/>
    </xf>
    <xf numFmtId="0" fontId="4" fillId="4" borderId="5" xfId="0" applyFont="1" applyFill="1" applyBorder="1" applyAlignment="1" applyProtection="1">
      <alignment vertical="center"/>
    </xf>
    <xf numFmtId="0" fontId="4" fillId="4" borderId="5" xfId="0" applyFont="1" applyFill="1" applyBorder="1" applyAlignment="1" applyProtection="1">
      <alignment horizontal="left" vertical="center"/>
    </xf>
    <xf numFmtId="0" fontId="4" fillId="4" borderId="45" xfId="0" applyFont="1" applyFill="1" applyBorder="1" applyAlignment="1" applyProtection="1">
      <alignment horizontal="right" vertical="center"/>
    </xf>
    <xf numFmtId="0" fontId="4" fillId="5" borderId="5" xfId="0" applyFont="1" applyFill="1" applyBorder="1" applyAlignment="1" applyProtection="1">
      <alignment horizontal="left" vertical="center"/>
    </xf>
    <xf numFmtId="0" fontId="4" fillId="5" borderId="45" xfId="0" applyFont="1" applyFill="1" applyBorder="1" applyAlignment="1" applyProtection="1">
      <alignment horizontal="right" vertical="center"/>
    </xf>
    <xf numFmtId="0" fontId="4" fillId="6" borderId="5" xfId="0" applyFont="1" applyFill="1" applyBorder="1" applyAlignment="1" applyProtection="1">
      <alignment vertical="center"/>
    </xf>
    <xf numFmtId="0" fontId="5" fillId="0" borderId="0" xfId="0" applyFont="1" applyBorder="1" applyAlignment="1" applyProtection="1">
      <alignment horizontal="center" vertical="center"/>
    </xf>
    <xf numFmtId="0" fontId="4" fillId="0" borderId="0" xfId="0" applyFont="1" applyFill="1" applyBorder="1" applyAlignment="1" applyProtection="1">
      <alignment horizontal="left" vertical="center"/>
    </xf>
    <xf numFmtId="0" fontId="4" fillId="0" borderId="0" xfId="0" applyFont="1" applyFill="1" applyBorder="1" applyAlignment="1" applyProtection="1">
      <alignment horizontal="right" vertical="center"/>
    </xf>
    <xf numFmtId="0" fontId="4" fillId="0" borderId="0" xfId="0" applyFont="1" applyFill="1" applyBorder="1" applyAlignment="1" applyProtection="1">
      <alignment vertical="center"/>
    </xf>
    <xf numFmtId="0" fontId="2" fillId="0" borderId="0" xfId="0" applyFont="1" applyFill="1" applyBorder="1" applyAlignment="1" applyProtection="1">
      <alignment vertical="center"/>
    </xf>
    <xf numFmtId="0" fontId="4" fillId="11" borderId="46" xfId="0" applyFont="1" applyFill="1" applyBorder="1" applyAlignment="1" applyProtection="1">
      <alignment vertical="center"/>
    </xf>
    <xf numFmtId="0" fontId="4" fillId="13" borderId="5" xfId="0" applyFont="1" applyFill="1" applyBorder="1" applyAlignment="1" applyProtection="1">
      <alignment horizontal="left" vertical="center"/>
    </xf>
    <xf numFmtId="0" fontId="4" fillId="14" borderId="5" xfId="0" applyFont="1" applyFill="1" applyBorder="1" applyAlignment="1" applyProtection="1">
      <alignment horizontal="left"/>
    </xf>
    <xf numFmtId="0" fontId="4" fillId="2" borderId="56" xfId="0" applyFont="1" applyFill="1" applyBorder="1" applyAlignment="1" applyProtection="1">
      <alignment horizontal="left"/>
    </xf>
    <xf numFmtId="0" fontId="5" fillId="0" borderId="0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left" vertical="center"/>
    </xf>
    <xf numFmtId="0" fontId="4" fillId="12" borderId="45" xfId="0" applyFont="1" applyFill="1" applyBorder="1" applyAlignment="1" applyProtection="1">
      <alignment horizontal="right" vertical="center"/>
    </xf>
    <xf numFmtId="173" fontId="4" fillId="0" borderId="80" xfId="1" applyNumberFormat="1" applyFont="1" applyFill="1" applyBorder="1" applyAlignment="1" applyProtection="1">
      <alignment horizontal="right" vertical="center"/>
      <protection locked="0"/>
    </xf>
    <xf numFmtId="173" fontId="2" fillId="0" borderId="60" xfId="1" applyNumberFormat="1" applyFont="1" applyFill="1" applyBorder="1" applyAlignment="1" applyProtection="1">
      <alignment horizontal="right" vertical="center"/>
    </xf>
    <xf numFmtId="173" fontId="2" fillId="0" borderId="91" xfId="1" applyNumberFormat="1" applyFont="1" applyFill="1" applyBorder="1" applyAlignment="1" applyProtection="1">
      <alignment horizontal="right" vertical="center"/>
    </xf>
    <xf numFmtId="173" fontId="4" fillId="0" borderId="61" xfId="1" applyNumberFormat="1" applyFont="1" applyFill="1" applyBorder="1" applyAlignment="1" applyProtection="1">
      <alignment horizontal="right" vertical="center"/>
      <protection locked="0"/>
    </xf>
    <xf numFmtId="173" fontId="4" fillId="0" borderId="92" xfId="1" applyNumberFormat="1" applyFont="1" applyFill="1" applyBorder="1" applyAlignment="1" applyProtection="1">
      <alignment horizontal="right" vertical="center"/>
      <protection locked="0"/>
    </xf>
    <xf numFmtId="173" fontId="4" fillId="0" borderId="99" xfId="1" applyNumberFormat="1" applyFont="1" applyFill="1" applyBorder="1" applyAlignment="1" applyProtection="1">
      <alignment horizontal="right" vertical="center"/>
      <protection locked="0"/>
    </xf>
    <xf numFmtId="173" fontId="4" fillId="0" borderId="58" xfId="1" applyNumberFormat="1" applyFont="1" applyFill="1" applyBorder="1" applyAlignment="1" applyProtection="1">
      <alignment horizontal="right" vertical="center"/>
      <protection locked="0"/>
    </xf>
    <xf numFmtId="173" fontId="4" fillId="0" borderId="93" xfId="1" applyNumberFormat="1" applyFont="1" applyFill="1" applyBorder="1" applyAlignment="1" applyProtection="1">
      <alignment horizontal="right" vertical="center"/>
      <protection locked="0"/>
    </xf>
    <xf numFmtId="173" fontId="4" fillId="0" borderId="38" xfId="1" applyNumberFormat="1" applyFont="1" applyFill="1" applyBorder="1" applyAlignment="1" applyProtection="1">
      <alignment horizontal="right" vertical="center"/>
      <protection locked="0"/>
    </xf>
    <xf numFmtId="173" fontId="4" fillId="0" borderId="59" xfId="1" applyNumberFormat="1" applyFont="1" applyFill="1" applyBorder="1" applyAlignment="1" applyProtection="1">
      <alignment horizontal="right" vertical="center"/>
      <protection locked="0"/>
    </xf>
    <xf numFmtId="173" fontId="4" fillId="0" borderId="96" xfId="1" applyNumberFormat="1" applyFont="1" applyFill="1" applyBorder="1" applyAlignment="1" applyProtection="1">
      <alignment horizontal="right" vertical="center"/>
      <protection locked="0"/>
    </xf>
    <xf numFmtId="173" fontId="4" fillId="0" borderId="79" xfId="1" applyNumberFormat="1" applyFont="1" applyFill="1" applyBorder="1" applyAlignment="1" applyProtection="1">
      <alignment horizontal="right" vertical="center"/>
      <protection locked="0"/>
    </xf>
    <xf numFmtId="173" fontId="4" fillId="0" borderId="63" xfId="1" applyNumberFormat="1" applyFont="1" applyFill="1" applyBorder="1" applyAlignment="1" applyProtection="1">
      <alignment horizontal="right" vertical="center"/>
      <protection locked="0"/>
    </xf>
    <xf numFmtId="173" fontId="4" fillId="0" borderId="97" xfId="1" applyNumberFormat="1" applyFont="1" applyFill="1" applyBorder="1" applyAlignment="1" applyProtection="1">
      <alignment horizontal="right" vertical="center"/>
      <protection locked="0"/>
    </xf>
    <xf numFmtId="173" fontId="4" fillId="0" borderId="95" xfId="1" applyNumberFormat="1" applyFont="1" applyFill="1" applyBorder="1" applyAlignment="1" applyProtection="1">
      <alignment horizontal="right" vertical="center"/>
      <protection locked="0"/>
    </xf>
    <xf numFmtId="173" fontId="4" fillId="0" borderId="81" xfId="1" applyNumberFormat="1" applyFont="1" applyFill="1" applyBorder="1" applyAlignment="1" applyProtection="1">
      <alignment horizontal="right" vertical="center"/>
      <protection locked="0"/>
    </xf>
    <xf numFmtId="173" fontId="4" fillId="0" borderId="87" xfId="1" applyNumberFormat="1" applyFont="1" applyFill="1" applyBorder="1" applyAlignment="1" applyProtection="1">
      <alignment horizontal="right" vertical="center"/>
      <protection locked="0"/>
    </xf>
    <xf numFmtId="173" fontId="4" fillId="0" borderId="86" xfId="1" applyNumberFormat="1" applyFont="1" applyFill="1" applyBorder="1" applyAlignment="1" applyProtection="1">
      <alignment horizontal="right" vertical="center"/>
      <protection locked="0"/>
    </xf>
    <xf numFmtId="173" fontId="4" fillId="0" borderId="84" xfId="1" applyNumberFormat="1" applyFont="1" applyFill="1" applyBorder="1" applyAlignment="1" applyProtection="1">
      <alignment horizontal="right" vertical="center"/>
      <protection locked="0"/>
    </xf>
    <xf numFmtId="173" fontId="4" fillId="0" borderId="94" xfId="1" applyNumberFormat="1" applyFont="1" applyFill="1" applyBorder="1" applyAlignment="1" applyProtection="1">
      <alignment horizontal="right" vertical="center"/>
      <protection locked="0"/>
    </xf>
    <xf numFmtId="173" fontId="4" fillId="0" borderId="50" xfId="1" applyNumberFormat="1" applyFont="1" applyFill="1" applyBorder="1" applyAlignment="1" applyProtection="1">
      <alignment horizontal="right" vertical="center"/>
      <protection locked="0"/>
    </xf>
    <xf numFmtId="173" fontId="11" fillId="0" borderId="78" xfId="1" applyNumberFormat="1" applyFont="1" applyFill="1" applyBorder="1" applyAlignment="1" applyProtection="1">
      <alignment horizontal="right" vertical="center"/>
      <protection locked="0"/>
    </xf>
    <xf numFmtId="173" fontId="11" fillId="0" borderId="88" xfId="1" applyNumberFormat="1" applyFont="1" applyFill="1" applyBorder="1" applyAlignment="1" applyProtection="1">
      <alignment horizontal="right" vertical="center"/>
      <protection locked="0"/>
    </xf>
    <xf numFmtId="173" fontId="11" fillId="0" borderId="79" xfId="1" applyNumberFormat="1" applyFont="1" applyFill="1" applyBorder="1" applyAlignment="1" applyProtection="1">
      <alignment horizontal="right" vertical="center"/>
      <protection locked="0"/>
    </xf>
    <xf numFmtId="173" fontId="14" fillId="0" borderId="58" xfId="1" applyNumberFormat="1" applyFill="1" applyBorder="1" applyAlignment="1" applyProtection="1">
      <alignment horizontal="right" vertical="center"/>
      <protection locked="0"/>
    </xf>
    <xf numFmtId="173" fontId="14" fillId="0" borderId="86" xfId="1" applyNumberFormat="1" applyFill="1" applyBorder="1" applyAlignment="1" applyProtection="1">
      <alignment horizontal="right" vertical="center"/>
      <protection locked="0"/>
    </xf>
    <xf numFmtId="173" fontId="2" fillId="0" borderId="62" xfId="1" applyNumberFormat="1" applyFont="1" applyFill="1" applyBorder="1" applyAlignment="1" applyProtection="1">
      <alignment horizontal="right" vertical="center"/>
      <protection locked="0"/>
    </xf>
    <xf numFmtId="173" fontId="2" fillId="0" borderId="98" xfId="1" applyNumberFormat="1" applyFont="1" applyFill="1" applyBorder="1" applyAlignment="1" applyProtection="1">
      <alignment horizontal="right" vertical="center"/>
      <protection locked="0"/>
    </xf>
    <xf numFmtId="173" fontId="2" fillId="0" borderId="63" xfId="1" applyNumberFormat="1" applyFont="1" applyFill="1" applyBorder="1" applyAlignment="1" applyProtection="1">
      <alignment horizontal="right" vertical="center"/>
      <protection locked="0"/>
    </xf>
    <xf numFmtId="173" fontId="2" fillId="0" borderId="97" xfId="1" applyNumberFormat="1" applyFont="1" applyFill="1" applyBorder="1" applyAlignment="1" applyProtection="1">
      <alignment horizontal="right" vertical="center"/>
      <protection locked="0"/>
    </xf>
    <xf numFmtId="14" fontId="2" fillId="0" borderId="71" xfId="0" applyNumberFormat="1" applyFont="1" applyBorder="1" applyAlignment="1" applyProtection="1">
      <alignment horizontal="center" vertical="center"/>
    </xf>
    <xf numFmtId="14" fontId="2" fillId="0" borderId="72" xfId="0" applyNumberFormat="1" applyFont="1" applyBorder="1" applyAlignment="1" applyProtection="1">
      <alignment horizontal="center" vertical="center"/>
    </xf>
    <xf numFmtId="0" fontId="2" fillId="0" borderId="72" xfId="0" applyFont="1" applyBorder="1" applyAlignment="1" applyProtection="1">
      <alignment horizontal="center" vertical="center"/>
    </xf>
    <xf numFmtId="167" fontId="4" fillId="0" borderId="102" xfId="1" applyNumberFormat="1" applyFont="1" applyFill="1" applyBorder="1" applyAlignment="1" applyProtection="1">
      <alignment horizontal="right" vertical="center"/>
      <protection locked="0"/>
    </xf>
    <xf numFmtId="173" fontId="2" fillId="0" borderId="101" xfId="1" applyNumberFormat="1" applyFont="1" applyFill="1" applyBorder="1" applyAlignment="1" applyProtection="1">
      <alignment horizontal="right" vertical="center"/>
    </xf>
    <xf numFmtId="167" fontId="4" fillId="0" borderId="103" xfId="1" applyNumberFormat="1" applyFont="1" applyFill="1" applyBorder="1" applyAlignment="1" applyProtection="1">
      <alignment horizontal="right" vertical="center"/>
      <protection locked="0"/>
    </xf>
    <xf numFmtId="167" fontId="4" fillId="0" borderId="104" xfId="1" applyNumberFormat="1" applyFont="1" applyFill="1" applyBorder="1" applyAlignment="1" applyProtection="1">
      <alignment horizontal="right" vertical="center"/>
      <protection locked="0"/>
    </xf>
    <xf numFmtId="167" fontId="4" fillId="0" borderId="105" xfId="1" applyNumberFormat="1" applyFont="1" applyFill="1" applyBorder="1" applyAlignment="1" applyProtection="1">
      <alignment horizontal="right" vertical="center"/>
      <protection locked="0"/>
    </xf>
    <xf numFmtId="173" fontId="2" fillId="0" borderId="74" xfId="1" applyNumberFormat="1" applyFont="1" applyFill="1" applyBorder="1" applyAlignment="1" applyProtection="1">
      <alignment horizontal="right" vertical="center"/>
    </xf>
    <xf numFmtId="173" fontId="4" fillId="0" borderId="104" xfId="1" applyNumberFormat="1" applyFont="1" applyFill="1" applyBorder="1" applyAlignment="1" applyProtection="1">
      <alignment horizontal="right" vertical="center"/>
      <protection locked="0"/>
    </xf>
    <xf numFmtId="173" fontId="4" fillId="0" borderId="106" xfId="1" applyNumberFormat="1" applyFont="1" applyFill="1" applyBorder="1" applyAlignment="1" applyProtection="1">
      <alignment horizontal="right" vertical="center"/>
      <protection locked="0"/>
    </xf>
    <xf numFmtId="173" fontId="4" fillId="0" borderId="103" xfId="1" applyNumberFormat="1" applyFont="1" applyFill="1" applyBorder="1" applyAlignment="1" applyProtection="1">
      <alignment horizontal="right" vertical="center"/>
      <protection locked="0"/>
    </xf>
    <xf numFmtId="173" fontId="2" fillId="0" borderId="100" xfId="1" applyNumberFormat="1" applyFont="1" applyFill="1" applyBorder="1" applyAlignment="1" applyProtection="1">
      <alignment horizontal="right" vertical="center"/>
    </xf>
    <xf numFmtId="173" fontId="14" fillId="0" borderId="107" xfId="1" applyNumberFormat="1" applyFill="1" applyBorder="1" applyAlignment="1" applyProtection="1">
      <alignment horizontal="right" vertical="center"/>
      <protection locked="0"/>
    </xf>
    <xf numFmtId="173" fontId="4" fillId="0" borderId="108" xfId="1" applyNumberFormat="1" applyFont="1" applyFill="1" applyBorder="1" applyAlignment="1" applyProtection="1">
      <alignment horizontal="right" vertical="center"/>
      <protection locked="0"/>
    </xf>
    <xf numFmtId="173" fontId="2" fillId="0" borderId="109" xfId="1" applyNumberFormat="1" applyFont="1" applyFill="1" applyBorder="1" applyAlignment="1" applyProtection="1">
      <alignment horizontal="right" vertical="center"/>
      <protection locked="0"/>
    </xf>
    <xf numFmtId="173" fontId="4" fillId="0" borderId="107" xfId="1" applyNumberFormat="1" applyFont="1" applyFill="1" applyBorder="1" applyAlignment="1" applyProtection="1">
      <alignment horizontal="right" vertical="center"/>
      <protection locked="0"/>
    </xf>
    <xf numFmtId="173" fontId="2" fillId="0" borderId="110" xfId="1" applyNumberFormat="1" applyFont="1" applyFill="1" applyBorder="1" applyAlignment="1" applyProtection="1">
      <alignment horizontal="right" vertical="center"/>
      <protection locked="0"/>
    </xf>
    <xf numFmtId="172" fontId="4" fillId="0" borderId="104" xfId="1" applyNumberFormat="1" applyFont="1" applyFill="1" applyBorder="1" applyAlignment="1" applyProtection="1">
      <alignment horizontal="right" vertical="center"/>
      <protection locked="0"/>
    </xf>
    <xf numFmtId="172" fontId="4" fillId="0" borderId="103" xfId="1" applyNumberFormat="1" applyFont="1" applyFill="1" applyBorder="1" applyAlignment="1" applyProtection="1">
      <alignment horizontal="right" vertical="center"/>
      <protection locked="0"/>
    </xf>
    <xf numFmtId="172" fontId="4" fillId="0" borderId="111" xfId="1" applyNumberFormat="1" applyFont="1" applyFill="1" applyBorder="1" applyAlignment="1" applyProtection="1">
      <alignment horizontal="right" vertical="center"/>
      <protection locked="0"/>
    </xf>
    <xf numFmtId="172" fontId="4" fillId="0" borderId="112" xfId="1" applyNumberFormat="1" applyFont="1" applyFill="1" applyBorder="1" applyAlignment="1" applyProtection="1">
      <alignment horizontal="right" vertical="center"/>
      <protection locked="0"/>
    </xf>
    <xf numFmtId="174" fontId="4" fillId="0" borderId="82" xfId="1" applyNumberFormat="1" applyFont="1" applyFill="1" applyBorder="1" applyAlignment="1" applyProtection="1">
      <alignment horizontal="right" vertical="center"/>
      <protection locked="0"/>
    </xf>
    <xf numFmtId="174" fontId="4" fillId="0" borderId="106" xfId="1" applyNumberFormat="1" applyFont="1" applyFill="1" applyBorder="1" applyAlignment="1" applyProtection="1">
      <alignment horizontal="right" vertical="center"/>
      <protection locked="0"/>
    </xf>
    <xf numFmtId="174" fontId="4" fillId="0" borderId="113" xfId="1" applyNumberFormat="1" applyFont="1" applyFill="1" applyBorder="1" applyAlignment="1" applyProtection="1">
      <alignment horizontal="right" vertical="center"/>
      <protection locked="0"/>
    </xf>
    <xf numFmtId="167" fontId="4" fillId="0" borderId="111" xfId="1" applyNumberFormat="1" applyFont="1" applyFill="1" applyBorder="1" applyAlignment="1" applyProtection="1">
      <alignment horizontal="right" vertical="center"/>
      <protection locked="0"/>
    </xf>
    <xf numFmtId="173" fontId="4" fillId="0" borderId="111" xfId="1" applyNumberFormat="1" applyFont="1" applyFill="1" applyBorder="1" applyAlignment="1" applyProtection="1">
      <alignment horizontal="right" vertical="center"/>
      <protection locked="0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T169"/>
  <sheetViews>
    <sheetView view="pageBreakPreview" zoomScale="115" zoomScaleSheetLayoutView="115" workbookViewId="0">
      <selection activeCell="N3" sqref="N3"/>
    </sheetView>
  </sheetViews>
  <sheetFormatPr defaultRowHeight="12.75" x14ac:dyDescent="0.2"/>
  <cols>
    <col min="1" max="1" width="5.7109375" style="1" customWidth="1"/>
    <col min="2" max="6" width="9.140625" style="1"/>
    <col min="7" max="7" width="7" style="1" customWidth="1"/>
    <col min="8" max="12" width="0" style="1" hidden="1" customWidth="1"/>
    <col min="13" max="15" width="10.85546875" style="2" customWidth="1"/>
    <col min="16" max="64" width="0" style="1" hidden="1" customWidth="1"/>
    <col min="65" max="65" width="9.140625" style="1"/>
    <col min="66" max="122" width="0" style="1" hidden="1" customWidth="1"/>
    <col min="123" max="124" width="11" style="1" customWidth="1"/>
    <col min="125" max="16384" width="9.140625" style="1"/>
  </cols>
  <sheetData>
    <row r="1" spans="1:20" ht="15" x14ac:dyDescent="0.2">
      <c r="A1" s="377" t="s">
        <v>0</v>
      </c>
      <c r="B1" s="377"/>
      <c r="C1" s="377"/>
      <c r="D1" s="377"/>
      <c r="E1" s="377"/>
      <c r="F1" s="377"/>
      <c r="G1" s="377"/>
      <c r="H1" s="377"/>
      <c r="I1" s="377"/>
      <c r="J1" s="377"/>
      <c r="K1" s="377"/>
      <c r="L1" s="377"/>
      <c r="M1" s="377"/>
      <c r="N1" s="377"/>
      <c r="O1" s="377"/>
    </row>
    <row r="2" spans="1:20" x14ac:dyDescent="0.2">
      <c r="A2" s="378" t="s">
        <v>1</v>
      </c>
      <c r="B2" s="378"/>
      <c r="C2" s="379" t="s">
        <v>204</v>
      </c>
      <c r="D2" s="379"/>
      <c r="E2" s="379"/>
      <c r="F2" s="379"/>
      <c r="G2" s="379"/>
      <c r="H2" s="379"/>
      <c r="I2" s="379"/>
      <c r="J2" s="379"/>
      <c r="K2" s="379"/>
      <c r="L2" s="379"/>
      <c r="M2" s="3" t="s">
        <v>2</v>
      </c>
      <c r="N2" s="380" t="s">
        <v>205</v>
      </c>
      <c r="O2" s="380"/>
    </row>
    <row r="3" spans="1:20" x14ac:dyDescent="0.2">
      <c r="A3" s="381" t="s">
        <v>3</v>
      </c>
      <c r="B3" s="381"/>
      <c r="C3" s="382" t="s">
        <v>4</v>
      </c>
      <c r="D3" s="382"/>
      <c r="E3" s="382"/>
      <c r="F3" s="382"/>
      <c r="G3" s="382"/>
      <c r="H3" s="382"/>
      <c r="I3" s="382"/>
      <c r="J3" s="382"/>
      <c r="K3" s="382"/>
      <c r="L3" s="382"/>
      <c r="M3" s="4" t="s">
        <v>5</v>
      </c>
      <c r="N3" s="5" t="s">
        <v>200</v>
      </c>
      <c r="O3" s="6"/>
    </row>
    <row r="4" spans="1:20" x14ac:dyDescent="0.2">
      <c r="A4" s="372" t="s">
        <v>6</v>
      </c>
      <c r="B4" s="372"/>
      <c r="C4" s="372"/>
      <c r="D4" s="372"/>
      <c r="E4" s="372"/>
      <c r="F4" s="372"/>
      <c r="G4" s="372"/>
      <c r="H4" s="372"/>
      <c r="I4" s="372"/>
      <c r="J4" s="372"/>
      <c r="K4" s="372"/>
      <c r="L4" s="372"/>
      <c r="M4" s="372"/>
      <c r="N4" s="372"/>
      <c r="O4" s="372"/>
    </row>
    <row r="5" spans="1:20" x14ac:dyDescent="0.2">
      <c r="A5" s="7"/>
      <c r="B5" s="373" t="s">
        <v>7</v>
      </c>
      <c r="C5" s="373"/>
      <c r="D5" s="373"/>
      <c r="E5" s="373"/>
      <c r="F5" s="373"/>
      <c r="G5" s="373"/>
      <c r="H5" s="373"/>
      <c r="I5" s="373"/>
      <c r="J5" s="373"/>
      <c r="K5" s="373"/>
      <c r="L5" s="373"/>
      <c r="M5" s="8" t="s">
        <v>8</v>
      </c>
      <c r="N5" s="8" t="s">
        <v>8</v>
      </c>
      <c r="O5" s="8" t="s">
        <v>8</v>
      </c>
    </row>
    <row r="6" spans="1:20" x14ac:dyDescent="0.2">
      <c r="A6" s="9"/>
      <c r="B6" s="374" t="s">
        <v>9</v>
      </c>
      <c r="C6" s="374"/>
      <c r="D6" s="374"/>
      <c r="E6" s="374"/>
      <c r="F6" s="374"/>
      <c r="G6" s="374"/>
      <c r="H6" s="374"/>
      <c r="I6" s="374"/>
      <c r="J6" s="374"/>
      <c r="K6" s="374"/>
      <c r="L6" s="374"/>
      <c r="M6" s="11" t="s">
        <v>203</v>
      </c>
      <c r="N6" s="11" t="s">
        <v>201</v>
      </c>
      <c r="O6" s="11" t="s">
        <v>202</v>
      </c>
    </row>
    <row r="7" spans="1:20" x14ac:dyDescent="0.2">
      <c r="A7" s="9"/>
      <c r="B7" s="374" t="s">
        <v>10</v>
      </c>
      <c r="C7" s="374"/>
      <c r="D7" s="374"/>
      <c r="E7" s="374"/>
      <c r="F7" s="374"/>
      <c r="G7" s="374"/>
      <c r="H7" s="374"/>
      <c r="I7" s="374"/>
      <c r="J7" s="374"/>
      <c r="K7" s="374"/>
      <c r="L7" s="374"/>
      <c r="M7" s="12">
        <v>365</v>
      </c>
      <c r="N7" s="12">
        <v>365</v>
      </c>
      <c r="O7" s="12">
        <v>365</v>
      </c>
      <c r="R7" s="13"/>
      <c r="S7" s="13"/>
      <c r="T7" s="13"/>
    </row>
    <row r="8" spans="1:20" x14ac:dyDescent="0.2">
      <c r="A8" s="9"/>
      <c r="B8" s="10" t="s">
        <v>11</v>
      </c>
      <c r="C8" s="375"/>
      <c r="D8" s="375"/>
      <c r="E8" s="375"/>
      <c r="F8" s="375"/>
      <c r="G8" s="375"/>
      <c r="H8" s="375"/>
      <c r="I8" s="375"/>
      <c r="J8" s="375"/>
      <c r="K8" s="375"/>
      <c r="L8" s="10"/>
      <c r="M8" s="14" t="s">
        <v>12</v>
      </c>
      <c r="N8" s="14" t="s">
        <v>12</v>
      </c>
      <c r="O8" s="15" t="s">
        <v>12</v>
      </c>
      <c r="R8" s="13"/>
      <c r="S8" s="13"/>
      <c r="T8" s="13" t="s">
        <v>12</v>
      </c>
    </row>
    <row r="9" spans="1:20" x14ac:dyDescent="0.2">
      <c r="A9" s="16" t="s">
        <v>13</v>
      </c>
      <c r="B9" s="376"/>
      <c r="C9" s="376"/>
      <c r="D9" s="376"/>
      <c r="E9" s="376"/>
      <c r="F9" s="376"/>
      <c r="G9" s="376"/>
      <c r="H9" s="376"/>
      <c r="I9" s="376"/>
      <c r="J9" s="376"/>
      <c r="K9" s="376"/>
      <c r="L9" s="376"/>
      <c r="M9" s="17" t="s">
        <v>199</v>
      </c>
      <c r="N9" s="17" t="s">
        <v>199</v>
      </c>
      <c r="O9" s="17" t="s">
        <v>199</v>
      </c>
      <c r="R9" s="13" t="s">
        <v>12</v>
      </c>
      <c r="S9" s="13"/>
      <c r="T9" s="13" t="s">
        <v>14</v>
      </c>
    </row>
    <row r="10" spans="1:20" x14ac:dyDescent="0.2">
      <c r="A10" s="18">
        <v>1</v>
      </c>
      <c r="B10" s="367" t="s">
        <v>15</v>
      </c>
      <c r="C10" s="367"/>
      <c r="D10" s="367"/>
      <c r="E10" s="367"/>
      <c r="F10" s="367"/>
      <c r="G10" s="367"/>
      <c r="H10" s="367"/>
      <c r="I10" s="367"/>
      <c r="J10" s="367"/>
      <c r="K10" s="367"/>
      <c r="L10" s="367"/>
      <c r="M10" s="20"/>
      <c r="N10" s="20"/>
      <c r="O10" s="20"/>
      <c r="R10" s="13" t="s">
        <v>16</v>
      </c>
      <c r="S10" s="13"/>
      <c r="T10" s="13" t="s">
        <v>17</v>
      </c>
    </row>
    <row r="11" spans="1:20" x14ac:dyDescent="0.2">
      <c r="A11" s="21">
        <v>2</v>
      </c>
      <c r="B11" s="367" t="s">
        <v>18</v>
      </c>
      <c r="C11" s="367"/>
      <c r="D11" s="367"/>
      <c r="E11" s="367"/>
      <c r="F11" s="367"/>
      <c r="G11" s="367"/>
      <c r="H11" s="367"/>
      <c r="I11" s="367"/>
      <c r="J11" s="367"/>
      <c r="K11" s="367"/>
      <c r="L11" s="367"/>
      <c r="M11" s="20">
        <v>0</v>
      </c>
      <c r="N11" s="20">
        <v>0</v>
      </c>
      <c r="O11" s="20">
        <v>0</v>
      </c>
      <c r="R11" s="13" t="s">
        <v>8</v>
      </c>
      <c r="S11" s="13"/>
      <c r="T11" s="13" t="s">
        <v>19</v>
      </c>
    </row>
    <row r="12" spans="1:20" x14ac:dyDescent="0.2">
      <c r="A12" s="22">
        <v>3</v>
      </c>
      <c r="B12" s="367" t="s">
        <v>20</v>
      </c>
      <c r="C12" s="367"/>
      <c r="D12" s="367"/>
      <c r="E12" s="367"/>
      <c r="F12" s="367"/>
      <c r="G12" s="367"/>
      <c r="H12" s="367"/>
      <c r="I12" s="367"/>
      <c r="J12" s="367"/>
      <c r="K12" s="367"/>
      <c r="L12" s="367"/>
      <c r="M12" s="20"/>
      <c r="N12" s="20"/>
      <c r="O12" s="20"/>
      <c r="R12" s="13" t="s">
        <v>21</v>
      </c>
      <c r="S12" s="13"/>
      <c r="T12" s="13" t="s">
        <v>22</v>
      </c>
    </row>
    <row r="13" spans="1:20" x14ac:dyDescent="0.2">
      <c r="A13" s="21">
        <v>4</v>
      </c>
      <c r="B13" s="367" t="s">
        <v>23</v>
      </c>
      <c r="C13" s="367"/>
      <c r="D13" s="367"/>
      <c r="E13" s="367"/>
      <c r="F13" s="367"/>
      <c r="G13" s="367"/>
      <c r="H13" s="367"/>
      <c r="I13" s="367"/>
      <c r="J13" s="367"/>
      <c r="K13" s="367"/>
      <c r="L13" s="367"/>
      <c r="M13" s="20"/>
      <c r="N13" s="20"/>
      <c r="O13" s="20"/>
    </row>
    <row r="14" spans="1:20" x14ac:dyDescent="0.2">
      <c r="A14" s="21">
        <v>5</v>
      </c>
      <c r="B14" s="367" t="s">
        <v>24</v>
      </c>
      <c r="C14" s="367"/>
      <c r="D14" s="367"/>
      <c r="E14" s="367"/>
      <c r="F14" s="367"/>
      <c r="G14" s="367"/>
      <c r="H14" s="367"/>
      <c r="I14" s="367"/>
      <c r="J14" s="367"/>
      <c r="K14" s="367"/>
      <c r="L14" s="367"/>
      <c r="M14" s="20">
        <v>0</v>
      </c>
      <c r="N14" s="20">
        <v>0</v>
      </c>
      <c r="O14" s="20">
        <v>0</v>
      </c>
    </row>
    <row r="15" spans="1:20" x14ac:dyDescent="0.2">
      <c r="A15" s="22">
        <v>6</v>
      </c>
      <c r="B15" s="367" t="s">
        <v>25</v>
      </c>
      <c r="C15" s="367"/>
      <c r="D15" s="367"/>
      <c r="E15" s="367"/>
      <c r="F15" s="367"/>
      <c r="G15" s="367"/>
      <c r="H15" s="367"/>
      <c r="I15" s="367"/>
      <c r="J15" s="367"/>
      <c r="K15" s="367"/>
      <c r="L15" s="367"/>
      <c r="M15" s="20">
        <v>0</v>
      </c>
      <c r="N15" s="20">
        <v>0</v>
      </c>
      <c r="O15" s="20">
        <v>0</v>
      </c>
    </row>
    <row r="16" spans="1:20" x14ac:dyDescent="0.2">
      <c r="A16" s="21">
        <v>7</v>
      </c>
      <c r="B16" s="367" t="s">
        <v>26</v>
      </c>
      <c r="C16" s="367"/>
      <c r="D16" s="367"/>
      <c r="E16" s="367"/>
      <c r="F16" s="367"/>
      <c r="G16" s="367"/>
      <c r="H16" s="367"/>
      <c r="I16" s="367"/>
      <c r="J16" s="367"/>
      <c r="K16" s="367"/>
      <c r="L16" s="367"/>
      <c r="M16" s="20">
        <v>0</v>
      </c>
      <c r="N16" s="20">
        <v>0</v>
      </c>
      <c r="O16" s="20">
        <v>0</v>
      </c>
    </row>
    <row r="17" spans="1:15" x14ac:dyDescent="0.2">
      <c r="A17" s="21">
        <v>8</v>
      </c>
      <c r="B17" s="367" t="s">
        <v>27</v>
      </c>
      <c r="C17" s="367"/>
      <c r="D17" s="367"/>
      <c r="E17" s="367"/>
      <c r="F17" s="367"/>
      <c r="G17" s="367"/>
      <c r="H17" s="367"/>
      <c r="I17" s="367"/>
      <c r="J17" s="367"/>
      <c r="K17" s="367"/>
      <c r="L17" s="367"/>
      <c r="M17" s="20">
        <v>0</v>
      </c>
      <c r="N17" s="20">
        <v>0</v>
      </c>
      <c r="O17" s="20">
        <v>0</v>
      </c>
    </row>
    <row r="18" spans="1:15" x14ac:dyDescent="0.2">
      <c r="A18" s="21">
        <v>9</v>
      </c>
      <c r="B18" s="368" t="s">
        <v>28</v>
      </c>
      <c r="C18" s="368"/>
      <c r="D18" s="368"/>
      <c r="E18" s="368"/>
      <c r="F18" s="368"/>
      <c r="G18" s="368"/>
      <c r="H18" s="368"/>
      <c r="I18" s="368"/>
      <c r="J18" s="368"/>
      <c r="K18" s="368"/>
      <c r="L18" s="368"/>
      <c r="M18" s="20"/>
      <c r="N18" s="20"/>
      <c r="O18" s="20"/>
    </row>
    <row r="19" spans="1:15" x14ac:dyDescent="0.2">
      <c r="A19" s="23">
        <v>10</v>
      </c>
      <c r="B19" s="369" t="s">
        <v>29</v>
      </c>
      <c r="C19" s="369"/>
      <c r="D19" s="369"/>
      <c r="E19" s="369"/>
      <c r="F19" s="369"/>
      <c r="G19" s="369"/>
      <c r="H19" s="369"/>
      <c r="I19" s="369"/>
      <c r="J19" s="369"/>
      <c r="K19" s="369"/>
      <c r="L19" s="369"/>
      <c r="M19" s="24">
        <f>SUM(M10:M18)</f>
        <v>0</v>
      </c>
      <c r="N19" s="24">
        <f>SUM(N10:N18)</f>
        <v>0</v>
      </c>
      <c r="O19" s="24">
        <f>SUM(O10:O18)</f>
        <v>0</v>
      </c>
    </row>
    <row r="20" spans="1:15" x14ac:dyDescent="0.2">
      <c r="A20" s="18">
        <v>11</v>
      </c>
      <c r="B20" s="371" t="s">
        <v>30</v>
      </c>
      <c r="C20" s="371"/>
      <c r="D20" s="371"/>
      <c r="E20" s="371"/>
      <c r="F20" s="371"/>
      <c r="G20" s="371"/>
      <c r="H20" s="371"/>
      <c r="I20" s="371"/>
      <c r="J20" s="371"/>
      <c r="K20" s="371"/>
      <c r="L20" s="371"/>
      <c r="M20" s="26"/>
      <c r="N20" s="26"/>
      <c r="O20" s="26"/>
    </row>
    <row r="21" spans="1:15" x14ac:dyDescent="0.2">
      <c r="A21" s="18">
        <v>12</v>
      </c>
      <c r="B21" s="367" t="s">
        <v>31</v>
      </c>
      <c r="C21" s="367"/>
      <c r="D21" s="367"/>
      <c r="E21" s="367"/>
      <c r="F21" s="367"/>
      <c r="G21" s="367"/>
      <c r="H21" s="367"/>
      <c r="I21" s="367"/>
      <c r="J21" s="367"/>
      <c r="K21" s="367"/>
      <c r="L21" s="367"/>
      <c r="M21" s="26">
        <v>0</v>
      </c>
      <c r="N21" s="26">
        <v>0</v>
      </c>
      <c r="O21" s="26">
        <v>0</v>
      </c>
    </row>
    <row r="22" spans="1:15" x14ac:dyDescent="0.2">
      <c r="A22" s="18">
        <v>13</v>
      </c>
      <c r="B22" s="19" t="s">
        <v>32</v>
      </c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6"/>
      <c r="N22" s="26"/>
      <c r="O22" s="26"/>
    </row>
    <row r="23" spans="1:15" x14ac:dyDescent="0.2">
      <c r="A23" s="18">
        <v>14</v>
      </c>
      <c r="B23" s="367" t="s">
        <v>33</v>
      </c>
      <c r="C23" s="367"/>
      <c r="D23" s="367"/>
      <c r="E23" s="367"/>
      <c r="F23" s="367"/>
      <c r="G23" s="367"/>
      <c r="H23" s="367"/>
      <c r="I23" s="367"/>
      <c r="J23" s="367"/>
      <c r="K23" s="367"/>
      <c r="L23" s="367"/>
      <c r="M23" s="26">
        <v>0</v>
      </c>
      <c r="N23" s="26">
        <v>0</v>
      </c>
      <c r="O23" s="26">
        <v>0</v>
      </c>
    </row>
    <row r="24" spans="1:15" x14ac:dyDescent="0.2">
      <c r="A24" s="18">
        <v>15</v>
      </c>
      <c r="B24" s="367" t="s">
        <v>34</v>
      </c>
      <c r="C24" s="367"/>
      <c r="D24" s="367"/>
      <c r="E24" s="367"/>
      <c r="F24" s="367"/>
      <c r="G24" s="367"/>
      <c r="H24" s="367"/>
      <c r="I24" s="367"/>
      <c r="J24" s="367"/>
      <c r="K24" s="367"/>
      <c r="L24" s="367"/>
      <c r="M24" s="26">
        <v>0</v>
      </c>
      <c r="N24" s="26">
        <v>0</v>
      </c>
      <c r="O24" s="26">
        <v>0</v>
      </c>
    </row>
    <row r="25" spans="1:15" x14ac:dyDescent="0.2">
      <c r="A25" s="18">
        <v>16</v>
      </c>
      <c r="B25" s="367" t="s">
        <v>35</v>
      </c>
      <c r="C25" s="367"/>
      <c r="D25" s="367"/>
      <c r="E25" s="367"/>
      <c r="F25" s="367"/>
      <c r="G25" s="367"/>
      <c r="H25" s="367"/>
      <c r="I25" s="367"/>
      <c r="J25" s="367"/>
      <c r="K25" s="367"/>
      <c r="L25" s="367"/>
      <c r="M25" s="26">
        <v>0</v>
      </c>
      <c r="N25" s="26">
        <v>0</v>
      </c>
      <c r="O25" s="26">
        <v>0</v>
      </c>
    </row>
    <row r="26" spans="1:15" x14ac:dyDescent="0.2">
      <c r="A26" s="18">
        <v>17</v>
      </c>
      <c r="B26" s="367" t="s">
        <v>36</v>
      </c>
      <c r="C26" s="367"/>
      <c r="D26" s="367"/>
      <c r="E26" s="367"/>
      <c r="F26" s="367"/>
      <c r="G26" s="367"/>
      <c r="H26" s="367"/>
      <c r="I26" s="367"/>
      <c r="J26" s="367"/>
      <c r="K26" s="367"/>
      <c r="L26" s="367"/>
      <c r="M26" s="26">
        <v>0</v>
      </c>
      <c r="N26" s="26">
        <v>0</v>
      </c>
      <c r="O26" s="26">
        <v>0</v>
      </c>
    </row>
    <row r="27" spans="1:15" x14ac:dyDescent="0.2">
      <c r="A27" s="18">
        <v>18</v>
      </c>
      <c r="B27" s="368" t="s">
        <v>37</v>
      </c>
      <c r="C27" s="368"/>
      <c r="D27" s="368"/>
      <c r="E27" s="368"/>
      <c r="F27" s="368"/>
      <c r="G27" s="368"/>
      <c r="H27" s="368"/>
      <c r="I27" s="368"/>
      <c r="J27" s="368"/>
      <c r="K27" s="368"/>
      <c r="L27" s="368"/>
      <c r="M27" s="26">
        <v>0</v>
      </c>
      <c r="N27" s="26">
        <v>0</v>
      </c>
      <c r="O27" s="26">
        <v>0</v>
      </c>
    </row>
    <row r="28" spans="1:15" x14ac:dyDescent="0.2">
      <c r="A28" s="23">
        <v>19</v>
      </c>
      <c r="B28" s="369" t="s">
        <v>38</v>
      </c>
      <c r="C28" s="369"/>
      <c r="D28" s="369"/>
      <c r="E28" s="369"/>
      <c r="F28" s="369"/>
      <c r="G28" s="369"/>
      <c r="H28" s="369"/>
      <c r="I28" s="369"/>
      <c r="J28" s="369"/>
      <c r="K28" s="369"/>
      <c r="L28" s="369"/>
      <c r="M28" s="24">
        <f>SUM(M20:M27)</f>
        <v>0</v>
      </c>
      <c r="N28" s="24">
        <f>SUM(N20:N27)</f>
        <v>0</v>
      </c>
      <c r="O28" s="24">
        <f>SUM(O20:O27)</f>
        <v>0</v>
      </c>
    </row>
    <row r="29" spans="1:15" x14ac:dyDescent="0.2">
      <c r="A29" s="23">
        <v>20</v>
      </c>
      <c r="B29" s="369" t="s">
        <v>39</v>
      </c>
      <c r="C29" s="369"/>
      <c r="D29" s="369"/>
      <c r="E29" s="369"/>
      <c r="F29" s="369"/>
      <c r="G29" s="369"/>
      <c r="H29" s="369"/>
      <c r="I29" s="369"/>
      <c r="J29" s="369"/>
      <c r="K29" s="369"/>
      <c r="L29" s="369"/>
      <c r="M29" s="24">
        <f>SUM(M19,M28)</f>
        <v>0</v>
      </c>
      <c r="N29" s="24">
        <f>SUM(N19,N28)</f>
        <v>0</v>
      </c>
      <c r="O29" s="24">
        <f>SUM(O19,O28)</f>
        <v>0</v>
      </c>
    </row>
    <row r="30" spans="1:15" x14ac:dyDescent="0.2">
      <c r="A30" s="18"/>
      <c r="B30" s="371"/>
      <c r="C30" s="371"/>
      <c r="D30" s="371"/>
      <c r="E30" s="371"/>
      <c r="F30" s="371"/>
      <c r="G30" s="371"/>
      <c r="H30" s="371"/>
      <c r="I30" s="371"/>
      <c r="J30" s="371"/>
      <c r="K30" s="371"/>
      <c r="L30" s="371"/>
      <c r="M30" s="26"/>
      <c r="N30" s="26"/>
      <c r="O30" s="26"/>
    </row>
    <row r="31" spans="1:15" x14ac:dyDescent="0.2">
      <c r="A31" s="21">
        <v>21</v>
      </c>
      <c r="B31" s="367" t="s">
        <v>40</v>
      </c>
      <c r="C31" s="367"/>
      <c r="D31" s="367"/>
      <c r="E31" s="367"/>
      <c r="F31" s="367"/>
      <c r="G31" s="367"/>
      <c r="H31" s="367"/>
      <c r="I31" s="367"/>
      <c r="J31" s="367"/>
      <c r="K31" s="367"/>
      <c r="L31" s="367"/>
      <c r="M31" s="20">
        <v>0</v>
      </c>
      <c r="N31" s="20">
        <v>0</v>
      </c>
      <c r="O31" s="20">
        <v>0</v>
      </c>
    </row>
    <row r="32" spans="1:15" x14ac:dyDescent="0.2">
      <c r="A32" s="18">
        <v>22</v>
      </c>
      <c r="B32" s="367" t="s">
        <v>41</v>
      </c>
      <c r="C32" s="367"/>
      <c r="D32" s="367"/>
      <c r="E32" s="367"/>
      <c r="F32" s="367"/>
      <c r="G32" s="367"/>
      <c r="H32" s="367"/>
      <c r="I32" s="367"/>
      <c r="J32" s="367"/>
      <c r="K32" s="367"/>
      <c r="L32" s="367"/>
      <c r="M32" s="28">
        <v>0</v>
      </c>
      <c r="N32" s="28">
        <v>0</v>
      </c>
      <c r="O32" s="28">
        <v>0</v>
      </c>
    </row>
    <row r="33" spans="1:124" x14ac:dyDescent="0.2">
      <c r="A33" s="21">
        <v>23</v>
      </c>
      <c r="B33" s="367" t="s">
        <v>42</v>
      </c>
      <c r="C33" s="367"/>
      <c r="D33" s="367"/>
      <c r="E33" s="367"/>
      <c r="F33" s="367"/>
      <c r="G33" s="367"/>
      <c r="H33" s="367"/>
      <c r="I33" s="367"/>
      <c r="J33" s="367"/>
      <c r="K33" s="367"/>
      <c r="L33" s="367"/>
      <c r="M33" s="20">
        <v>0</v>
      </c>
      <c r="N33" s="20">
        <v>0</v>
      </c>
      <c r="O33" s="20">
        <v>0</v>
      </c>
      <c r="DS33" s="2"/>
    </row>
    <row r="34" spans="1:124" x14ac:dyDescent="0.2">
      <c r="A34" s="21">
        <v>24</v>
      </c>
      <c r="B34" s="367" t="s">
        <v>43</v>
      </c>
      <c r="C34" s="367"/>
      <c r="D34" s="367"/>
      <c r="E34" s="367"/>
      <c r="F34" s="367"/>
      <c r="G34" s="367"/>
      <c r="H34" s="367"/>
      <c r="I34" s="367"/>
      <c r="J34" s="367"/>
      <c r="K34" s="367"/>
      <c r="L34" s="367"/>
      <c r="M34" s="20"/>
      <c r="N34" s="20"/>
      <c r="O34" s="20"/>
      <c r="DT34" s="2"/>
    </row>
    <row r="35" spans="1:124" x14ac:dyDescent="0.2">
      <c r="A35" s="21">
        <v>25</v>
      </c>
      <c r="B35" s="367" t="s">
        <v>44</v>
      </c>
      <c r="C35" s="367"/>
      <c r="D35" s="367"/>
      <c r="E35" s="367"/>
      <c r="F35" s="367"/>
      <c r="G35" s="367"/>
      <c r="H35" s="367"/>
      <c r="I35" s="367"/>
      <c r="J35" s="367"/>
      <c r="K35" s="367"/>
      <c r="L35" s="367"/>
      <c r="M35" s="20">
        <v>0</v>
      </c>
      <c r="N35" s="20">
        <v>0</v>
      </c>
      <c r="O35" s="20">
        <v>0</v>
      </c>
    </row>
    <row r="36" spans="1:124" x14ac:dyDescent="0.2">
      <c r="A36" s="18">
        <v>26</v>
      </c>
      <c r="B36" s="367" t="s">
        <v>45</v>
      </c>
      <c r="C36" s="367"/>
      <c r="D36" s="367"/>
      <c r="E36" s="367"/>
      <c r="F36" s="367"/>
      <c r="G36" s="367"/>
      <c r="H36" s="367"/>
      <c r="I36" s="367"/>
      <c r="J36" s="367"/>
      <c r="K36" s="367"/>
      <c r="L36" s="367"/>
      <c r="M36" s="20">
        <v>0</v>
      </c>
      <c r="N36" s="20">
        <v>0</v>
      </c>
      <c r="O36" s="20">
        <v>0</v>
      </c>
    </row>
    <row r="37" spans="1:124" x14ac:dyDescent="0.2">
      <c r="A37" s="18">
        <v>27</v>
      </c>
      <c r="B37" s="367" t="s">
        <v>46</v>
      </c>
      <c r="C37" s="367"/>
      <c r="D37" s="367"/>
      <c r="E37" s="367"/>
      <c r="F37" s="367"/>
      <c r="G37" s="367"/>
      <c r="H37" s="367"/>
      <c r="I37" s="367"/>
      <c r="J37" s="367"/>
      <c r="K37" s="367"/>
      <c r="L37" s="367"/>
      <c r="M37" s="20">
        <v>0</v>
      </c>
      <c r="N37" s="20">
        <v>0</v>
      </c>
      <c r="O37" s="20">
        <v>0</v>
      </c>
    </row>
    <row r="38" spans="1:124" x14ac:dyDescent="0.2">
      <c r="A38" s="18">
        <v>28</v>
      </c>
      <c r="B38" s="367" t="s">
        <v>47</v>
      </c>
      <c r="C38" s="367"/>
      <c r="D38" s="367"/>
      <c r="E38" s="367"/>
      <c r="F38" s="367"/>
      <c r="G38" s="367"/>
      <c r="H38" s="367"/>
      <c r="I38" s="367"/>
      <c r="J38" s="367"/>
      <c r="K38" s="367"/>
      <c r="L38" s="367"/>
      <c r="M38" s="20">
        <v>0</v>
      </c>
      <c r="N38" s="20">
        <v>0</v>
      </c>
      <c r="O38" s="20">
        <v>0</v>
      </c>
    </row>
    <row r="39" spans="1:124" x14ac:dyDescent="0.2">
      <c r="A39" s="21">
        <v>29</v>
      </c>
      <c r="B39" s="367" t="s">
        <v>48</v>
      </c>
      <c r="C39" s="367"/>
      <c r="D39" s="367"/>
      <c r="E39" s="367"/>
      <c r="F39" s="367"/>
      <c r="G39" s="367"/>
      <c r="H39" s="367"/>
      <c r="I39" s="367"/>
      <c r="J39" s="367"/>
      <c r="K39" s="367"/>
      <c r="L39" s="367"/>
      <c r="M39" s="20">
        <v>0</v>
      </c>
      <c r="N39" s="20">
        <v>0</v>
      </c>
      <c r="O39" s="20">
        <v>0</v>
      </c>
    </row>
    <row r="40" spans="1:124" x14ac:dyDescent="0.2">
      <c r="A40" s="21">
        <v>30</v>
      </c>
      <c r="B40" s="368" t="s">
        <v>49</v>
      </c>
      <c r="C40" s="368"/>
      <c r="D40" s="368"/>
      <c r="E40" s="368"/>
      <c r="F40" s="368"/>
      <c r="G40" s="368"/>
      <c r="H40" s="368"/>
      <c r="I40" s="368"/>
      <c r="J40" s="368"/>
      <c r="K40" s="368"/>
      <c r="L40" s="368"/>
      <c r="M40" s="20"/>
      <c r="N40" s="20"/>
      <c r="O40" s="20"/>
      <c r="DS40" s="29"/>
    </row>
    <row r="41" spans="1:124" x14ac:dyDescent="0.2">
      <c r="A41" s="23">
        <v>31</v>
      </c>
      <c r="B41" s="369" t="s">
        <v>50</v>
      </c>
      <c r="C41" s="369"/>
      <c r="D41" s="369"/>
      <c r="E41" s="369"/>
      <c r="F41" s="369"/>
      <c r="G41" s="369"/>
      <c r="H41" s="369"/>
      <c r="I41" s="369"/>
      <c r="J41" s="369"/>
      <c r="K41" s="369"/>
      <c r="L41" s="369"/>
      <c r="M41" s="24">
        <f>SUM(M30:M40)</f>
        <v>0</v>
      </c>
      <c r="N41" s="30">
        <f>SUM(N30:N40)</f>
        <v>0</v>
      </c>
      <c r="O41" s="30">
        <f>SUM(O30:O40)</f>
        <v>0</v>
      </c>
    </row>
    <row r="42" spans="1:124" x14ac:dyDescent="0.2">
      <c r="A42" s="21">
        <v>32</v>
      </c>
      <c r="B42" s="371" t="s">
        <v>51</v>
      </c>
      <c r="C42" s="371"/>
      <c r="D42" s="371"/>
      <c r="E42" s="371"/>
      <c r="F42" s="371"/>
      <c r="G42" s="371"/>
      <c r="H42" s="371"/>
      <c r="I42" s="371"/>
      <c r="J42" s="371"/>
      <c r="K42" s="371"/>
      <c r="L42" s="371"/>
      <c r="M42" s="20"/>
      <c r="N42" s="20"/>
      <c r="O42" s="20"/>
    </row>
    <row r="43" spans="1:124" x14ac:dyDescent="0.2">
      <c r="A43" s="18">
        <v>33</v>
      </c>
      <c r="B43" s="367" t="s">
        <v>52</v>
      </c>
      <c r="C43" s="367"/>
      <c r="D43" s="367"/>
      <c r="E43" s="367"/>
      <c r="F43" s="367"/>
      <c r="G43" s="367"/>
      <c r="H43" s="367"/>
      <c r="I43" s="367"/>
      <c r="J43" s="367"/>
      <c r="K43" s="367"/>
      <c r="L43" s="367"/>
      <c r="M43" s="20">
        <v>0</v>
      </c>
      <c r="N43" s="20">
        <v>0</v>
      </c>
      <c r="O43" s="20">
        <v>0</v>
      </c>
    </row>
    <row r="44" spans="1:124" x14ac:dyDescent="0.2">
      <c r="A44" s="18">
        <v>34</v>
      </c>
      <c r="B44" s="368" t="s">
        <v>53</v>
      </c>
      <c r="C44" s="368"/>
      <c r="D44" s="368"/>
      <c r="E44" s="368"/>
      <c r="F44" s="368"/>
      <c r="G44" s="368"/>
      <c r="H44" s="368"/>
      <c r="I44" s="368"/>
      <c r="J44" s="368"/>
      <c r="K44" s="368"/>
      <c r="L44" s="368"/>
      <c r="M44" s="20">
        <v>0</v>
      </c>
      <c r="N44" s="20">
        <v>0</v>
      </c>
      <c r="O44" s="20">
        <v>0</v>
      </c>
    </row>
    <row r="45" spans="1:124" x14ac:dyDescent="0.2">
      <c r="A45" s="23">
        <v>35</v>
      </c>
      <c r="B45" s="369" t="s">
        <v>54</v>
      </c>
      <c r="C45" s="369"/>
      <c r="D45" s="369"/>
      <c r="E45" s="369"/>
      <c r="F45" s="369"/>
      <c r="G45" s="369"/>
      <c r="H45" s="369"/>
      <c r="I45" s="369"/>
      <c r="J45" s="369"/>
      <c r="K45" s="369"/>
      <c r="L45" s="369"/>
      <c r="M45" s="24">
        <f>SUM(M42:M44)</f>
        <v>0</v>
      </c>
      <c r="N45" s="24">
        <f>SUM(N42:N44)</f>
        <v>0</v>
      </c>
      <c r="O45" s="24">
        <f>SUM(O42:O44)</f>
        <v>0</v>
      </c>
    </row>
    <row r="46" spans="1:124" x14ac:dyDescent="0.2">
      <c r="A46" s="23">
        <v>36</v>
      </c>
      <c r="B46" s="369" t="s">
        <v>55</v>
      </c>
      <c r="C46" s="369"/>
      <c r="D46" s="369"/>
      <c r="E46" s="369"/>
      <c r="F46" s="369"/>
      <c r="G46" s="369"/>
      <c r="H46" s="369"/>
      <c r="I46" s="369"/>
      <c r="J46" s="369"/>
      <c r="K46" s="369"/>
      <c r="L46" s="369"/>
      <c r="M46" s="24">
        <f>M41+M45</f>
        <v>0</v>
      </c>
      <c r="N46" s="30">
        <f>N41+N45</f>
        <v>0</v>
      </c>
      <c r="O46" s="30">
        <f>O41+O45</f>
        <v>0</v>
      </c>
    </row>
    <row r="47" spans="1:124" x14ac:dyDescent="0.2">
      <c r="A47" s="31">
        <v>37</v>
      </c>
      <c r="B47" s="369" t="s">
        <v>56</v>
      </c>
      <c r="C47" s="369"/>
      <c r="D47" s="369"/>
      <c r="E47" s="369"/>
      <c r="F47" s="369"/>
      <c r="G47" s="369"/>
      <c r="H47" s="369"/>
      <c r="I47" s="369"/>
      <c r="J47" s="369"/>
      <c r="K47" s="369"/>
      <c r="L47" s="32"/>
      <c r="M47" s="33">
        <f>M29-M46</f>
        <v>0</v>
      </c>
      <c r="N47" s="33">
        <f>N29-N46</f>
        <v>0</v>
      </c>
      <c r="O47" s="33">
        <f>O29-O46</f>
        <v>0</v>
      </c>
    </row>
    <row r="48" spans="1:124" x14ac:dyDescent="0.2">
      <c r="A48" s="34"/>
      <c r="B48" s="370"/>
      <c r="C48" s="370"/>
      <c r="D48" s="370"/>
      <c r="E48" s="370"/>
      <c r="F48" s="370"/>
      <c r="G48" s="370"/>
      <c r="H48" s="370"/>
      <c r="I48" s="370"/>
      <c r="J48" s="370"/>
      <c r="K48" s="370"/>
      <c r="L48" s="370"/>
      <c r="M48" s="35"/>
      <c r="N48" s="35"/>
      <c r="O48" s="35"/>
    </row>
    <row r="49" spans="1:15" x14ac:dyDescent="0.2">
      <c r="A49" s="36">
        <v>38</v>
      </c>
      <c r="B49" s="371" t="s">
        <v>57</v>
      </c>
      <c r="C49" s="371"/>
      <c r="D49" s="371"/>
      <c r="E49" s="371"/>
      <c r="F49" s="371"/>
      <c r="G49" s="371"/>
      <c r="H49" s="371"/>
      <c r="I49" s="371"/>
      <c r="J49" s="371"/>
      <c r="K49" s="371"/>
      <c r="L49" s="371"/>
      <c r="M49" s="37">
        <v>0</v>
      </c>
      <c r="N49" s="37">
        <v>0</v>
      </c>
      <c r="O49" s="37">
        <v>0</v>
      </c>
    </row>
    <row r="50" spans="1:15" x14ac:dyDescent="0.2">
      <c r="A50" s="21">
        <v>39</v>
      </c>
      <c r="B50" s="368" t="s">
        <v>58</v>
      </c>
      <c r="C50" s="368"/>
      <c r="D50" s="368"/>
      <c r="E50" s="368"/>
      <c r="F50" s="368"/>
      <c r="G50" s="368"/>
      <c r="H50" s="368"/>
      <c r="I50" s="368"/>
      <c r="J50" s="368"/>
      <c r="K50" s="368"/>
      <c r="L50" s="368"/>
      <c r="M50" s="20">
        <v>0</v>
      </c>
      <c r="N50" s="20">
        <v>0</v>
      </c>
      <c r="O50" s="20">
        <v>0</v>
      </c>
    </row>
    <row r="51" spans="1:15" x14ac:dyDescent="0.2">
      <c r="A51" s="23">
        <v>40</v>
      </c>
      <c r="B51" s="369" t="s">
        <v>59</v>
      </c>
      <c r="C51" s="369"/>
      <c r="D51" s="369"/>
      <c r="E51" s="369"/>
      <c r="F51" s="369"/>
      <c r="G51" s="369"/>
      <c r="H51" s="369"/>
      <c r="I51" s="369"/>
      <c r="J51" s="369"/>
      <c r="K51" s="369"/>
      <c r="L51" s="369"/>
      <c r="M51" s="24">
        <f>SUM(M48:M50)</f>
        <v>0</v>
      </c>
      <c r="N51" s="24">
        <f>SUM(N48:N50)</f>
        <v>0</v>
      </c>
      <c r="O51" s="24">
        <f>SUM(O48:O50)</f>
        <v>0</v>
      </c>
    </row>
    <row r="52" spans="1:15" x14ac:dyDescent="0.2">
      <c r="A52" s="21">
        <v>41</v>
      </c>
      <c r="B52" s="371" t="s">
        <v>60</v>
      </c>
      <c r="C52" s="371"/>
      <c r="D52" s="371"/>
      <c r="E52" s="371"/>
      <c r="F52" s="371"/>
      <c r="G52" s="371"/>
      <c r="H52" s="371"/>
      <c r="I52" s="371"/>
      <c r="J52" s="371"/>
      <c r="K52" s="371"/>
      <c r="L52" s="371"/>
      <c r="M52" s="20"/>
      <c r="N52" s="20"/>
      <c r="O52" s="20"/>
    </row>
    <row r="53" spans="1:15" x14ac:dyDescent="0.2">
      <c r="A53" s="21">
        <v>42</v>
      </c>
      <c r="B53" s="367" t="s">
        <v>61</v>
      </c>
      <c r="C53" s="367"/>
      <c r="D53" s="367"/>
      <c r="E53" s="367"/>
      <c r="F53" s="367"/>
      <c r="G53" s="367"/>
      <c r="H53" s="367"/>
      <c r="I53" s="367"/>
      <c r="J53" s="367"/>
      <c r="K53" s="367"/>
      <c r="L53" s="367"/>
      <c r="M53" s="26">
        <v>0</v>
      </c>
      <c r="N53" s="26">
        <v>0</v>
      </c>
      <c r="O53" s="26">
        <v>0</v>
      </c>
    </row>
    <row r="54" spans="1:15" x14ac:dyDescent="0.2">
      <c r="A54" s="21">
        <v>43</v>
      </c>
      <c r="B54" s="368" t="s">
        <v>62</v>
      </c>
      <c r="C54" s="368"/>
      <c r="D54" s="368"/>
      <c r="E54" s="368"/>
      <c r="F54" s="368"/>
      <c r="G54" s="368"/>
      <c r="H54" s="368"/>
      <c r="I54" s="368"/>
      <c r="J54" s="368"/>
      <c r="K54" s="368"/>
      <c r="L54" s="368"/>
      <c r="M54" s="26"/>
      <c r="N54" s="26"/>
      <c r="O54" s="26"/>
    </row>
    <row r="55" spans="1:15" x14ac:dyDescent="0.2">
      <c r="A55" s="23">
        <v>44</v>
      </c>
      <c r="B55" s="369" t="s">
        <v>63</v>
      </c>
      <c r="C55" s="369"/>
      <c r="D55" s="369"/>
      <c r="E55" s="369"/>
      <c r="F55" s="369"/>
      <c r="G55" s="369"/>
      <c r="H55" s="369"/>
      <c r="I55" s="369"/>
      <c r="J55" s="369"/>
      <c r="K55" s="369"/>
      <c r="L55" s="369"/>
      <c r="M55" s="38">
        <f>SUM(M52:M54,M49:M50)</f>
        <v>0</v>
      </c>
      <c r="N55" s="24">
        <f>SUM(N52:N54)</f>
        <v>0</v>
      </c>
      <c r="O55" s="24">
        <f>SUM(O52:O54)</f>
        <v>0</v>
      </c>
    </row>
    <row r="56" spans="1:15" x14ac:dyDescent="0.2">
      <c r="A56" s="39"/>
      <c r="B56" s="40"/>
      <c r="C56" s="41"/>
      <c r="D56" s="41"/>
      <c r="E56" s="41"/>
      <c r="F56" s="41"/>
      <c r="G56" s="41"/>
      <c r="H56" s="41"/>
      <c r="I56" s="41"/>
      <c r="J56" s="41"/>
      <c r="K56" s="41"/>
      <c r="L56" s="41"/>
      <c r="M56" s="42"/>
      <c r="N56" s="42"/>
      <c r="O56" s="42"/>
    </row>
    <row r="57" spans="1:15" x14ac:dyDescent="0.2">
      <c r="A57" s="18">
        <v>45</v>
      </c>
      <c r="B57" s="367" t="s">
        <v>64</v>
      </c>
      <c r="C57" s="367"/>
      <c r="D57" s="367"/>
      <c r="E57" s="367"/>
      <c r="F57" s="367"/>
      <c r="G57" s="367"/>
      <c r="H57" s="367"/>
      <c r="I57" s="367"/>
      <c r="J57" s="367"/>
      <c r="K57" s="367"/>
      <c r="L57" s="367"/>
      <c r="M57" s="26"/>
      <c r="N57" s="26"/>
      <c r="O57" s="26"/>
    </row>
    <row r="58" spans="1:15" x14ac:dyDescent="0.2">
      <c r="A58" s="43">
        <v>46</v>
      </c>
      <c r="B58" s="368" t="s">
        <v>65</v>
      </c>
      <c r="C58" s="368"/>
      <c r="D58" s="368"/>
      <c r="E58" s="368"/>
      <c r="F58" s="368"/>
      <c r="G58" s="368"/>
      <c r="H58" s="368"/>
      <c r="I58" s="368"/>
      <c r="J58" s="368"/>
      <c r="K58" s="368"/>
      <c r="L58" s="368"/>
      <c r="M58" s="44"/>
      <c r="N58" s="44"/>
      <c r="O58" s="44"/>
    </row>
    <row r="59" spans="1:15" x14ac:dyDescent="0.2">
      <c r="A59" s="36"/>
      <c r="B59" s="25"/>
      <c r="C59" s="45"/>
      <c r="D59" s="45"/>
      <c r="E59" s="45"/>
      <c r="F59" s="45"/>
      <c r="G59" s="45"/>
      <c r="H59" s="45"/>
      <c r="I59" s="45"/>
      <c r="J59" s="45"/>
      <c r="K59" s="45"/>
      <c r="L59" s="45"/>
      <c r="M59" s="46"/>
      <c r="N59" s="46"/>
      <c r="O59" s="46"/>
    </row>
    <row r="60" spans="1:15" x14ac:dyDescent="0.2">
      <c r="A60" s="47"/>
      <c r="B60" s="365" t="s">
        <v>66</v>
      </c>
      <c r="C60" s="365"/>
      <c r="D60" s="365"/>
      <c r="E60" s="365"/>
      <c r="F60" s="365"/>
      <c r="G60" s="365"/>
      <c r="H60" s="365"/>
      <c r="I60" s="365"/>
      <c r="J60" s="365"/>
      <c r="K60" s="365"/>
      <c r="L60" s="365"/>
      <c r="M60" s="48" t="str">
        <f>IF((M55+M51)=M47,"OK","Error")</f>
        <v>OK</v>
      </c>
      <c r="N60" s="48" t="str">
        <f>IF((N55+N51)=N47,"OK","Error")</f>
        <v>OK</v>
      </c>
      <c r="O60" s="48" t="str">
        <f>IF((O55+O51)=O47,"OK","Error")</f>
        <v>OK</v>
      </c>
    </row>
    <row r="61" spans="1:15" x14ac:dyDescent="0.2">
      <c r="A61" s="49"/>
      <c r="B61" s="365" t="s">
        <v>67</v>
      </c>
      <c r="C61" s="365"/>
      <c r="D61" s="365"/>
      <c r="E61" s="365"/>
      <c r="F61" s="365"/>
      <c r="G61" s="365"/>
      <c r="H61" s="365"/>
      <c r="I61" s="365"/>
      <c r="J61" s="365"/>
      <c r="K61" s="365"/>
      <c r="L61" s="365"/>
      <c r="M61" s="50" t="str">
        <f>IF(M55=(M110+L55+M140),"OK","Error")</f>
        <v>OK</v>
      </c>
      <c r="N61" s="50" t="str">
        <f>IF(N55=(N110+M55+N140),"OK","Error")</f>
        <v>OK</v>
      </c>
      <c r="O61" s="50" t="str">
        <f>IF(O55=(O110+N55+O140),"OK","Error")</f>
        <v>OK</v>
      </c>
    </row>
    <row r="62" spans="1:15" x14ac:dyDescent="0.2">
      <c r="A62" s="51"/>
      <c r="B62" s="366" t="s">
        <v>68</v>
      </c>
      <c r="C62" s="366"/>
      <c r="D62" s="366"/>
      <c r="E62" s="366"/>
      <c r="F62" s="366"/>
      <c r="G62" s="366"/>
      <c r="H62" s="366"/>
      <c r="I62" s="366"/>
      <c r="J62" s="366"/>
      <c r="K62" s="366"/>
      <c r="L62" s="366"/>
      <c r="M62" s="53" t="str">
        <f>IF(M110=(M53-L53),"OK",M110-(M53-L53))</f>
        <v>OK</v>
      </c>
      <c r="N62" s="53" t="str">
        <f>IF(N53-M53=N110,"OK",N110-(N53-M53))</f>
        <v>OK</v>
      </c>
      <c r="O62" s="53" t="str">
        <f>IF(O53-N53=O110,"OK",O110-(O53-N53))</f>
        <v>OK</v>
      </c>
    </row>
    <row r="63" spans="1:15" ht="12" customHeight="1" x14ac:dyDescent="0.2">
      <c r="A63" s="54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5"/>
      <c r="N63" s="55"/>
      <c r="O63" s="55"/>
    </row>
    <row r="64" spans="1:15" x14ac:dyDescent="0.2">
      <c r="A64" s="56"/>
      <c r="B64" s="56"/>
      <c r="C64" s="57"/>
      <c r="D64" s="57"/>
      <c r="E64" s="57"/>
      <c r="F64" s="57"/>
      <c r="G64" s="57"/>
      <c r="H64" s="57"/>
      <c r="I64" s="57"/>
      <c r="J64" s="57"/>
      <c r="K64" s="57"/>
      <c r="L64" s="57"/>
      <c r="M64" s="58"/>
      <c r="N64" s="59"/>
      <c r="O64" s="59"/>
    </row>
    <row r="65" spans="1:15" x14ac:dyDescent="0.2">
      <c r="A65" s="60"/>
      <c r="B65" s="60"/>
      <c r="C65" s="60"/>
      <c r="D65" s="60"/>
      <c r="E65" s="60"/>
      <c r="F65" s="60"/>
      <c r="G65" s="60"/>
      <c r="H65" s="60"/>
      <c r="I65" s="60"/>
      <c r="J65" s="60"/>
      <c r="K65" s="60"/>
      <c r="L65" s="60"/>
      <c r="M65" s="61"/>
      <c r="N65" s="61"/>
      <c r="O65" s="61"/>
    </row>
    <row r="66" spans="1:15" x14ac:dyDescent="0.2">
      <c r="A66" s="62"/>
      <c r="B66" s="356"/>
      <c r="C66" s="356"/>
      <c r="D66" s="356"/>
      <c r="E66" s="356"/>
      <c r="F66" s="356"/>
      <c r="G66" s="356"/>
      <c r="H66" s="356"/>
      <c r="I66" s="356"/>
      <c r="J66" s="356"/>
      <c r="K66" s="356"/>
      <c r="L66" s="356"/>
      <c r="M66" s="64"/>
      <c r="N66" s="64"/>
      <c r="O66" s="64"/>
    </row>
    <row r="67" spans="1:15" x14ac:dyDescent="0.2">
      <c r="A67" s="62"/>
      <c r="B67" s="356"/>
      <c r="C67" s="356"/>
      <c r="D67" s="356"/>
      <c r="E67" s="356"/>
      <c r="F67" s="356"/>
      <c r="G67" s="356"/>
      <c r="H67" s="356"/>
      <c r="I67" s="356"/>
      <c r="J67" s="356"/>
      <c r="K67" s="356"/>
      <c r="L67" s="356"/>
      <c r="M67" s="64"/>
      <c r="N67" s="64"/>
      <c r="O67" s="64"/>
    </row>
    <row r="68" spans="1:15" x14ac:dyDescent="0.2">
      <c r="A68" s="65"/>
      <c r="B68" s="354"/>
      <c r="C68" s="354"/>
      <c r="D68" s="354"/>
      <c r="E68" s="354"/>
      <c r="F68" s="354"/>
      <c r="G68" s="354"/>
      <c r="H68" s="354"/>
      <c r="I68" s="354"/>
      <c r="J68" s="354"/>
      <c r="K68" s="354"/>
      <c r="L68" s="354"/>
      <c r="M68" s="64"/>
      <c r="N68" s="64"/>
      <c r="O68" s="64"/>
    </row>
    <row r="69" spans="1:15" x14ac:dyDescent="0.2">
      <c r="A69" s="65"/>
      <c r="B69" s="354"/>
      <c r="C69" s="354"/>
      <c r="D69" s="354"/>
      <c r="E69" s="354"/>
      <c r="F69" s="354"/>
      <c r="G69" s="354"/>
      <c r="H69" s="354"/>
      <c r="I69" s="354"/>
      <c r="J69" s="354"/>
      <c r="K69" s="354"/>
      <c r="L69" s="354"/>
      <c r="M69" s="67"/>
      <c r="N69" s="67"/>
      <c r="O69" s="67"/>
    </row>
    <row r="70" spans="1:15" x14ac:dyDescent="0.2">
      <c r="A70" s="65"/>
      <c r="B70" s="354"/>
      <c r="C70" s="354"/>
      <c r="D70" s="354"/>
      <c r="E70" s="354"/>
      <c r="F70" s="354"/>
      <c r="G70" s="354"/>
      <c r="H70" s="354"/>
      <c r="I70" s="354"/>
      <c r="J70" s="354"/>
      <c r="K70" s="354"/>
      <c r="L70" s="354"/>
      <c r="M70" s="67"/>
      <c r="N70" s="67"/>
      <c r="O70" s="67"/>
    </row>
    <row r="71" spans="1:15" x14ac:dyDescent="0.2">
      <c r="A71" s="65"/>
      <c r="B71" s="354"/>
      <c r="C71" s="354"/>
      <c r="D71" s="354"/>
      <c r="E71" s="354"/>
      <c r="F71" s="354"/>
      <c r="G71" s="354"/>
      <c r="H71" s="354"/>
      <c r="I71" s="354"/>
      <c r="J71" s="354"/>
      <c r="K71" s="354"/>
      <c r="L71" s="354"/>
      <c r="M71" s="67"/>
      <c r="N71" s="67"/>
      <c r="O71" s="67"/>
    </row>
    <row r="72" spans="1:15" x14ac:dyDescent="0.2">
      <c r="A72" s="65"/>
      <c r="B72" s="353"/>
      <c r="C72" s="353"/>
      <c r="D72" s="353"/>
      <c r="E72" s="353"/>
      <c r="F72" s="353"/>
      <c r="G72" s="353"/>
      <c r="H72" s="353"/>
      <c r="I72" s="353"/>
      <c r="J72" s="353"/>
      <c r="K72" s="353"/>
      <c r="L72" s="353"/>
      <c r="M72" s="69"/>
      <c r="N72" s="69"/>
      <c r="O72" s="69"/>
    </row>
    <row r="73" spans="1:15" x14ac:dyDescent="0.2">
      <c r="A73" s="65"/>
      <c r="B73" s="354"/>
      <c r="C73" s="354"/>
      <c r="D73" s="354"/>
      <c r="E73" s="354"/>
      <c r="F73" s="354"/>
      <c r="G73" s="354"/>
      <c r="H73" s="354"/>
      <c r="I73" s="354"/>
      <c r="J73" s="354"/>
      <c r="K73" s="354"/>
      <c r="L73" s="354"/>
      <c r="M73" s="67"/>
      <c r="N73" s="67"/>
      <c r="O73" s="67"/>
    </row>
    <row r="74" spans="1:15" x14ac:dyDescent="0.2">
      <c r="A74" s="65"/>
      <c r="B74" s="354"/>
      <c r="C74" s="354"/>
      <c r="D74" s="354"/>
      <c r="E74" s="354"/>
      <c r="F74" s="354"/>
      <c r="G74" s="354"/>
      <c r="H74" s="354"/>
      <c r="I74" s="354"/>
      <c r="J74" s="354"/>
      <c r="K74" s="354"/>
      <c r="L74" s="354"/>
      <c r="M74" s="67"/>
      <c r="N74" s="67"/>
      <c r="O74" s="67"/>
    </row>
    <row r="75" spans="1:15" x14ac:dyDescent="0.2">
      <c r="A75" s="65"/>
      <c r="B75" s="354"/>
      <c r="C75" s="354"/>
      <c r="D75" s="354"/>
      <c r="E75" s="354"/>
      <c r="F75" s="354"/>
      <c r="G75" s="354"/>
      <c r="H75" s="354"/>
      <c r="I75" s="354"/>
      <c r="J75" s="354"/>
      <c r="K75" s="354"/>
      <c r="L75" s="354"/>
      <c r="M75" s="67"/>
      <c r="N75" s="67"/>
      <c r="O75" s="67"/>
    </row>
    <row r="76" spans="1:15" x14ac:dyDescent="0.2">
      <c r="A76" s="65"/>
      <c r="B76" s="354"/>
      <c r="C76" s="354"/>
      <c r="D76" s="354"/>
      <c r="E76" s="354"/>
      <c r="F76" s="354"/>
      <c r="G76" s="354"/>
      <c r="H76" s="354"/>
      <c r="I76" s="354"/>
      <c r="J76" s="354"/>
      <c r="K76" s="354"/>
      <c r="L76" s="354"/>
      <c r="M76" s="67"/>
      <c r="N76" s="67"/>
      <c r="O76" s="67"/>
    </row>
    <row r="77" spans="1:15" x14ac:dyDescent="0.2">
      <c r="A77" s="65"/>
      <c r="B77" s="354"/>
      <c r="C77" s="354"/>
      <c r="D77" s="354"/>
      <c r="E77" s="354"/>
      <c r="F77" s="354"/>
      <c r="G77" s="354"/>
      <c r="H77" s="354"/>
      <c r="I77" s="354"/>
      <c r="J77" s="354"/>
      <c r="K77" s="354"/>
      <c r="L77" s="354"/>
      <c r="M77" s="67"/>
      <c r="N77" s="67"/>
      <c r="O77" s="67"/>
    </row>
    <row r="78" spans="1:15" x14ac:dyDescent="0.2">
      <c r="A78" s="65"/>
      <c r="B78" s="354"/>
      <c r="C78" s="354"/>
      <c r="D78" s="354"/>
      <c r="E78" s="354"/>
      <c r="F78" s="354"/>
      <c r="G78" s="354"/>
      <c r="H78" s="354"/>
      <c r="I78" s="354"/>
      <c r="J78" s="354"/>
      <c r="K78" s="354"/>
      <c r="L78" s="354"/>
      <c r="M78" s="67"/>
      <c r="N78" s="67"/>
      <c r="O78" s="67"/>
    </row>
    <row r="79" spans="1:15" x14ac:dyDescent="0.2">
      <c r="A79" s="65"/>
      <c r="B79" s="354"/>
      <c r="C79" s="354"/>
      <c r="D79" s="354"/>
      <c r="E79" s="354"/>
      <c r="F79" s="354"/>
      <c r="G79" s="354"/>
      <c r="H79" s="354"/>
      <c r="I79" s="354"/>
      <c r="J79" s="354"/>
      <c r="K79" s="354"/>
      <c r="L79" s="354"/>
      <c r="M79" s="67"/>
      <c r="N79" s="67"/>
      <c r="O79" s="67"/>
    </row>
    <row r="80" spans="1:15" x14ac:dyDescent="0.2">
      <c r="A80" s="65"/>
      <c r="B80" s="354"/>
      <c r="C80" s="354"/>
      <c r="D80" s="354"/>
      <c r="E80" s="354"/>
      <c r="F80" s="354"/>
      <c r="G80" s="354"/>
      <c r="H80" s="354"/>
      <c r="I80" s="354"/>
      <c r="J80" s="354"/>
      <c r="K80" s="354"/>
      <c r="L80" s="354"/>
      <c r="M80" s="67"/>
      <c r="N80" s="67"/>
      <c r="O80" s="67"/>
    </row>
    <row r="81" spans="1:15" x14ac:dyDescent="0.2">
      <c r="A81" s="65"/>
      <c r="B81" s="354"/>
      <c r="C81" s="354"/>
      <c r="D81" s="354"/>
      <c r="E81" s="354"/>
      <c r="F81" s="354"/>
      <c r="G81" s="354"/>
      <c r="H81" s="354"/>
      <c r="I81" s="354"/>
      <c r="J81" s="354"/>
      <c r="K81" s="354"/>
      <c r="L81" s="354"/>
      <c r="M81" s="67"/>
      <c r="N81" s="67"/>
      <c r="O81" s="67"/>
    </row>
    <row r="82" spans="1:15" x14ac:dyDescent="0.2">
      <c r="A82" s="70"/>
      <c r="B82" s="353"/>
      <c r="C82" s="353"/>
      <c r="D82" s="353"/>
      <c r="E82" s="353"/>
      <c r="F82" s="353"/>
      <c r="G82" s="353"/>
      <c r="H82" s="353"/>
      <c r="I82" s="353"/>
      <c r="J82" s="353"/>
      <c r="K82" s="353"/>
      <c r="L82" s="353"/>
      <c r="M82" s="69"/>
      <c r="N82" s="69"/>
      <c r="O82" s="69"/>
    </row>
    <row r="83" spans="1:15" x14ac:dyDescent="0.2">
      <c r="A83" s="65"/>
      <c r="B83" s="354"/>
      <c r="C83" s="354"/>
      <c r="D83" s="354"/>
      <c r="E83" s="354"/>
      <c r="F83" s="354"/>
      <c r="G83" s="354"/>
      <c r="H83" s="354"/>
      <c r="I83" s="354"/>
      <c r="J83" s="354"/>
      <c r="K83" s="354"/>
      <c r="L83" s="354"/>
      <c r="M83" s="67"/>
      <c r="N83" s="67"/>
      <c r="O83" s="67"/>
    </row>
    <row r="84" spans="1:15" x14ac:dyDescent="0.2">
      <c r="A84" s="65"/>
      <c r="B84" s="354"/>
      <c r="C84" s="354"/>
      <c r="D84" s="354"/>
      <c r="E84" s="354"/>
      <c r="F84" s="354"/>
      <c r="G84" s="354"/>
      <c r="H84" s="354"/>
      <c r="I84" s="354"/>
      <c r="J84" s="354"/>
      <c r="K84" s="354"/>
      <c r="L84" s="354"/>
      <c r="M84" s="67"/>
      <c r="N84" s="67"/>
      <c r="O84" s="67"/>
    </row>
    <row r="85" spans="1:15" x14ac:dyDescent="0.2">
      <c r="A85" s="65"/>
      <c r="B85" s="354"/>
      <c r="C85" s="354"/>
      <c r="D85" s="354"/>
      <c r="E85" s="354"/>
      <c r="F85" s="354"/>
      <c r="G85" s="354"/>
      <c r="H85" s="354"/>
      <c r="I85" s="354"/>
      <c r="J85" s="354"/>
      <c r="K85" s="354"/>
      <c r="L85" s="354"/>
      <c r="M85" s="67"/>
      <c r="N85" s="67"/>
      <c r="O85" s="67"/>
    </row>
    <row r="86" spans="1:15" x14ac:dyDescent="0.2">
      <c r="A86" s="65"/>
      <c r="B86" s="354"/>
      <c r="C86" s="354"/>
      <c r="D86" s="354"/>
      <c r="E86" s="354"/>
      <c r="F86" s="354"/>
      <c r="G86" s="354"/>
      <c r="H86" s="354"/>
      <c r="I86" s="354"/>
      <c r="J86" s="354"/>
      <c r="K86" s="354"/>
      <c r="L86" s="354"/>
      <c r="M86" s="67"/>
      <c r="N86" s="67"/>
      <c r="O86" s="67"/>
    </row>
    <row r="87" spans="1:15" x14ac:dyDescent="0.2">
      <c r="A87" s="65"/>
      <c r="B87" s="354"/>
      <c r="C87" s="354"/>
      <c r="D87" s="354"/>
      <c r="E87" s="354"/>
      <c r="F87" s="354"/>
      <c r="G87" s="354"/>
      <c r="H87" s="354"/>
      <c r="I87" s="354"/>
      <c r="J87" s="354"/>
      <c r="K87" s="354"/>
      <c r="L87" s="354"/>
      <c r="M87" s="67"/>
      <c r="N87" s="67"/>
      <c r="O87" s="67"/>
    </row>
    <row r="88" spans="1:15" x14ac:dyDescent="0.2">
      <c r="A88" s="65"/>
      <c r="B88" s="354"/>
      <c r="C88" s="354"/>
      <c r="D88" s="354"/>
      <c r="E88" s="354"/>
      <c r="F88" s="354"/>
      <c r="G88" s="354"/>
      <c r="H88" s="354"/>
      <c r="I88" s="354"/>
      <c r="J88" s="354"/>
      <c r="K88" s="354"/>
      <c r="L88" s="354"/>
      <c r="M88" s="67"/>
      <c r="N88" s="67"/>
      <c r="O88" s="67"/>
    </row>
    <row r="89" spans="1:15" x14ac:dyDescent="0.2">
      <c r="A89" s="65"/>
      <c r="B89" s="354"/>
      <c r="C89" s="354"/>
      <c r="D89" s="354"/>
      <c r="E89" s="354"/>
      <c r="F89" s="354"/>
      <c r="G89" s="354"/>
      <c r="H89" s="354"/>
      <c r="I89" s="354"/>
      <c r="J89" s="354"/>
      <c r="K89" s="354"/>
      <c r="L89" s="354"/>
      <c r="M89" s="67"/>
      <c r="N89" s="67"/>
      <c r="O89" s="67"/>
    </row>
    <row r="90" spans="1:15" x14ac:dyDescent="0.2">
      <c r="A90" s="65"/>
      <c r="B90" s="354"/>
      <c r="C90" s="354"/>
      <c r="D90" s="354"/>
      <c r="E90" s="354"/>
      <c r="F90" s="354"/>
      <c r="G90" s="354"/>
      <c r="H90" s="354"/>
      <c r="I90" s="354"/>
      <c r="J90" s="354"/>
      <c r="K90" s="354"/>
      <c r="L90" s="354"/>
      <c r="M90" s="67"/>
      <c r="N90" s="67"/>
      <c r="O90" s="67"/>
    </row>
    <row r="91" spans="1:15" x14ac:dyDescent="0.2">
      <c r="A91" s="70"/>
      <c r="B91" s="353"/>
      <c r="C91" s="353"/>
      <c r="D91" s="353"/>
      <c r="E91" s="353"/>
      <c r="F91" s="353"/>
      <c r="G91" s="353"/>
      <c r="H91" s="353"/>
      <c r="I91" s="353"/>
      <c r="J91" s="353"/>
      <c r="K91" s="353"/>
      <c r="L91" s="353"/>
      <c r="M91" s="69"/>
      <c r="N91" s="69"/>
      <c r="O91" s="69"/>
    </row>
    <row r="92" spans="1:15" x14ac:dyDescent="0.2">
      <c r="A92" s="65"/>
      <c r="B92" s="354"/>
      <c r="C92" s="354"/>
      <c r="D92" s="354"/>
      <c r="E92" s="354"/>
      <c r="F92" s="354"/>
      <c r="G92" s="354"/>
      <c r="H92" s="354"/>
      <c r="I92" s="354"/>
      <c r="J92" s="354"/>
      <c r="K92" s="354"/>
      <c r="L92" s="354"/>
      <c r="M92" s="67"/>
      <c r="N92" s="67"/>
      <c r="O92" s="67"/>
    </row>
    <row r="93" spans="1:15" x14ac:dyDescent="0.2">
      <c r="A93" s="65"/>
      <c r="B93" s="354"/>
      <c r="C93" s="354"/>
      <c r="D93" s="354"/>
      <c r="E93" s="354"/>
      <c r="F93" s="354"/>
      <c r="G93" s="354"/>
      <c r="H93" s="354"/>
      <c r="I93" s="354"/>
      <c r="J93" s="354"/>
      <c r="K93" s="354"/>
      <c r="L93" s="354"/>
      <c r="M93" s="67"/>
      <c r="N93" s="67"/>
      <c r="O93" s="67"/>
    </row>
    <row r="94" spans="1:15" x14ac:dyDescent="0.2">
      <c r="A94" s="65"/>
      <c r="B94" s="363"/>
      <c r="C94" s="363"/>
      <c r="D94" s="363"/>
      <c r="E94" s="363"/>
      <c r="F94" s="363"/>
      <c r="G94" s="363"/>
      <c r="H94" s="363"/>
      <c r="I94" s="363"/>
      <c r="J94" s="363"/>
      <c r="K94" s="363"/>
      <c r="L94" s="363"/>
      <c r="M94" s="67"/>
      <c r="N94" s="67"/>
      <c r="O94" s="67"/>
    </row>
    <row r="95" spans="1:15" x14ac:dyDescent="0.2">
      <c r="A95" s="70"/>
      <c r="B95" s="353"/>
      <c r="C95" s="353"/>
      <c r="D95" s="353"/>
      <c r="E95" s="353"/>
      <c r="F95" s="353"/>
      <c r="G95" s="353"/>
      <c r="H95" s="353"/>
      <c r="I95" s="353"/>
      <c r="J95" s="353"/>
      <c r="K95" s="353"/>
      <c r="L95" s="353"/>
      <c r="M95" s="69"/>
      <c r="N95" s="69"/>
      <c r="O95" s="69"/>
    </row>
    <row r="96" spans="1:15" x14ac:dyDescent="0.2">
      <c r="A96" s="65"/>
      <c r="B96" s="354"/>
      <c r="C96" s="354"/>
      <c r="D96" s="354"/>
      <c r="E96" s="354"/>
      <c r="F96" s="354"/>
      <c r="G96" s="354"/>
      <c r="H96" s="354"/>
      <c r="I96" s="354"/>
      <c r="J96" s="354"/>
      <c r="K96" s="354"/>
      <c r="L96" s="354"/>
      <c r="M96" s="67"/>
      <c r="N96" s="67"/>
      <c r="O96" s="67"/>
    </row>
    <row r="97" spans="1:15" x14ac:dyDescent="0.2">
      <c r="A97" s="65"/>
      <c r="B97" s="354"/>
      <c r="C97" s="354"/>
      <c r="D97" s="354"/>
      <c r="E97" s="354"/>
      <c r="F97" s="354"/>
      <c r="G97" s="354"/>
      <c r="H97" s="354"/>
      <c r="I97" s="354"/>
      <c r="J97" s="354"/>
      <c r="K97" s="354"/>
      <c r="L97" s="354"/>
      <c r="M97" s="67"/>
      <c r="N97" s="67"/>
      <c r="O97" s="67"/>
    </row>
    <row r="98" spans="1:15" x14ac:dyDescent="0.2">
      <c r="A98" s="65"/>
      <c r="B98" s="354"/>
      <c r="C98" s="354"/>
      <c r="D98" s="354"/>
      <c r="E98" s="354"/>
      <c r="F98" s="354"/>
      <c r="G98" s="354"/>
      <c r="H98" s="354"/>
      <c r="I98" s="354"/>
      <c r="J98" s="354"/>
      <c r="K98" s="354"/>
      <c r="L98" s="354"/>
      <c r="M98" s="67"/>
      <c r="N98" s="67"/>
      <c r="O98" s="67"/>
    </row>
    <row r="99" spans="1:15" x14ac:dyDescent="0.2">
      <c r="A99" s="65"/>
      <c r="B99" s="354"/>
      <c r="C99" s="354"/>
      <c r="D99" s="354"/>
      <c r="E99" s="354"/>
      <c r="F99" s="354"/>
      <c r="G99" s="354"/>
      <c r="H99" s="354"/>
      <c r="I99" s="354"/>
      <c r="J99" s="354"/>
      <c r="K99" s="354"/>
      <c r="L99" s="354"/>
      <c r="M99" s="67"/>
      <c r="N99" s="67"/>
      <c r="O99" s="67"/>
    </row>
    <row r="100" spans="1:15" x14ac:dyDescent="0.2">
      <c r="A100" s="65"/>
      <c r="B100" s="354"/>
      <c r="C100" s="354"/>
      <c r="D100" s="354"/>
      <c r="E100" s="354"/>
      <c r="F100" s="354"/>
      <c r="G100" s="354"/>
      <c r="H100" s="354"/>
      <c r="I100" s="354"/>
      <c r="J100" s="354"/>
      <c r="K100" s="354"/>
      <c r="L100" s="354"/>
      <c r="M100" s="67"/>
      <c r="N100" s="67"/>
      <c r="O100" s="67"/>
    </row>
    <row r="101" spans="1:15" x14ac:dyDescent="0.2">
      <c r="A101" s="65"/>
      <c r="B101" s="354"/>
      <c r="C101" s="354"/>
      <c r="D101" s="354"/>
      <c r="E101" s="354"/>
      <c r="F101" s="354"/>
      <c r="G101" s="354"/>
      <c r="H101" s="354"/>
      <c r="I101" s="354"/>
      <c r="J101" s="354"/>
      <c r="K101" s="354"/>
      <c r="L101" s="354"/>
      <c r="M101" s="71"/>
      <c r="N101" s="72"/>
      <c r="O101" s="72"/>
    </row>
    <row r="102" spans="1:15" x14ac:dyDescent="0.2">
      <c r="A102" s="70"/>
      <c r="B102" s="353"/>
      <c r="C102" s="353"/>
      <c r="D102" s="353"/>
      <c r="E102" s="353"/>
      <c r="F102" s="353"/>
      <c r="G102" s="353"/>
      <c r="H102" s="353"/>
      <c r="I102" s="353"/>
      <c r="J102" s="353"/>
      <c r="K102" s="353"/>
      <c r="L102" s="353"/>
      <c r="M102" s="69"/>
      <c r="N102" s="69"/>
      <c r="O102" s="69"/>
    </row>
    <row r="103" spans="1:15" x14ac:dyDescent="0.2">
      <c r="A103" s="65"/>
      <c r="B103" s="354"/>
      <c r="C103" s="354"/>
      <c r="D103" s="354"/>
      <c r="E103" s="354"/>
      <c r="F103" s="354"/>
      <c r="G103" s="354"/>
      <c r="H103" s="354"/>
      <c r="I103" s="354"/>
      <c r="J103" s="354"/>
      <c r="K103" s="354"/>
      <c r="L103" s="354"/>
      <c r="M103" s="67"/>
      <c r="N103" s="67"/>
      <c r="O103" s="67"/>
    </row>
    <row r="104" spans="1:15" x14ac:dyDescent="0.2">
      <c r="A104" s="65"/>
      <c r="B104" s="354"/>
      <c r="C104" s="354"/>
      <c r="D104" s="354"/>
      <c r="E104" s="354"/>
      <c r="F104" s="354"/>
      <c r="G104" s="354"/>
      <c r="H104" s="354"/>
      <c r="I104" s="354"/>
      <c r="J104" s="354"/>
      <c r="K104" s="354"/>
      <c r="L104" s="354"/>
      <c r="M104" s="67"/>
      <c r="N104" s="67"/>
      <c r="O104" s="67"/>
    </row>
    <row r="105" spans="1:15" x14ac:dyDescent="0.2">
      <c r="A105" s="65"/>
      <c r="B105" s="354"/>
      <c r="C105" s="354"/>
      <c r="D105" s="354"/>
      <c r="E105" s="354"/>
      <c r="F105" s="354"/>
      <c r="G105" s="354"/>
      <c r="H105" s="354"/>
      <c r="I105" s="354"/>
      <c r="J105" s="354"/>
      <c r="K105" s="354"/>
      <c r="L105" s="354"/>
      <c r="M105" s="67"/>
      <c r="N105" s="67"/>
      <c r="O105" s="67"/>
    </row>
    <row r="106" spans="1:15" x14ac:dyDescent="0.2">
      <c r="A106" s="70"/>
      <c r="B106" s="353"/>
      <c r="C106" s="353"/>
      <c r="D106" s="353"/>
      <c r="E106" s="353"/>
      <c r="F106" s="353"/>
      <c r="G106" s="353"/>
      <c r="H106" s="353"/>
      <c r="I106" s="353"/>
      <c r="J106" s="353"/>
      <c r="K106" s="353"/>
      <c r="L106" s="353"/>
      <c r="M106" s="69"/>
      <c r="N106" s="69"/>
      <c r="O106" s="69"/>
    </row>
    <row r="107" spans="1:15" x14ac:dyDescent="0.2">
      <c r="A107" s="70"/>
      <c r="B107" s="362"/>
      <c r="C107" s="362"/>
      <c r="D107" s="362"/>
      <c r="E107" s="362"/>
      <c r="F107" s="362"/>
      <c r="G107" s="362"/>
      <c r="H107" s="362"/>
      <c r="I107" s="362"/>
      <c r="J107" s="362"/>
      <c r="K107" s="362"/>
      <c r="L107" s="362"/>
      <c r="M107" s="69"/>
      <c r="N107" s="69"/>
      <c r="O107" s="69"/>
    </row>
    <row r="108" spans="1:15" x14ac:dyDescent="0.2">
      <c r="A108" s="65"/>
      <c r="B108" s="354"/>
      <c r="C108" s="354"/>
      <c r="D108" s="354"/>
      <c r="E108" s="354"/>
      <c r="F108" s="354"/>
      <c r="G108" s="354"/>
      <c r="H108" s="354"/>
      <c r="I108" s="354"/>
      <c r="J108" s="354"/>
      <c r="K108" s="354"/>
      <c r="L108" s="354"/>
      <c r="M108" s="67"/>
      <c r="N108" s="67"/>
      <c r="O108" s="67"/>
    </row>
    <row r="109" spans="1:15" x14ac:dyDescent="0.2">
      <c r="A109" s="65"/>
      <c r="B109" s="363"/>
      <c r="C109" s="363"/>
      <c r="D109" s="363"/>
      <c r="E109" s="363"/>
      <c r="F109" s="363"/>
      <c r="G109" s="363"/>
      <c r="H109" s="363"/>
      <c r="I109" s="363"/>
      <c r="J109" s="363"/>
      <c r="K109" s="363"/>
      <c r="L109" s="363"/>
      <c r="M109" s="69"/>
      <c r="N109" s="69"/>
      <c r="O109" s="69"/>
    </row>
    <row r="110" spans="1:15" x14ac:dyDescent="0.2">
      <c r="A110" s="70"/>
      <c r="B110" s="353"/>
      <c r="C110" s="353"/>
      <c r="D110" s="353"/>
      <c r="E110" s="353"/>
      <c r="F110" s="353"/>
      <c r="G110" s="353"/>
      <c r="H110" s="353"/>
      <c r="I110" s="353"/>
      <c r="J110" s="353"/>
      <c r="K110" s="353"/>
      <c r="L110" s="353"/>
      <c r="M110" s="69"/>
      <c r="N110" s="69"/>
      <c r="O110" s="69"/>
    </row>
    <row r="111" spans="1:15" ht="15" x14ac:dyDescent="0.2">
      <c r="A111" s="364"/>
      <c r="B111" s="364"/>
      <c r="C111" s="364"/>
      <c r="D111" s="364"/>
      <c r="E111" s="364"/>
      <c r="F111" s="364"/>
      <c r="G111" s="364"/>
      <c r="H111" s="364"/>
      <c r="I111" s="364"/>
      <c r="J111" s="364"/>
      <c r="K111" s="364"/>
      <c r="L111" s="364"/>
      <c r="M111" s="364"/>
      <c r="N111" s="364"/>
      <c r="O111" s="364"/>
    </row>
    <row r="112" spans="1:15" x14ac:dyDescent="0.2">
      <c r="A112" s="357"/>
      <c r="B112" s="357"/>
      <c r="C112" s="358"/>
      <c r="D112" s="358"/>
      <c r="E112" s="358"/>
      <c r="F112" s="358"/>
      <c r="G112" s="358"/>
      <c r="H112" s="358"/>
      <c r="I112" s="358"/>
      <c r="J112" s="358"/>
      <c r="K112" s="358"/>
      <c r="L112" s="358"/>
      <c r="M112" s="73"/>
      <c r="N112" s="359"/>
      <c r="O112" s="359"/>
    </row>
    <row r="113" spans="1:15" x14ac:dyDescent="0.2">
      <c r="A113" s="360"/>
      <c r="B113" s="360"/>
      <c r="C113" s="361"/>
      <c r="D113" s="361"/>
      <c r="E113" s="361"/>
      <c r="F113" s="361"/>
      <c r="G113" s="361"/>
      <c r="H113" s="361"/>
      <c r="I113" s="361"/>
      <c r="J113" s="361"/>
      <c r="K113" s="361"/>
      <c r="L113" s="361"/>
      <c r="M113" s="58"/>
      <c r="N113" s="59"/>
      <c r="O113" s="59"/>
    </row>
    <row r="114" spans="1:15" x14ac:dyDescent="0.2">
      <c r="A114" s="352"/>
      <c r="B114" s="352"/>
      <c r="C114" s="352"/>
      <c r="D114" s="352"/>
      <c r="E114" s="352"/>
      <c r="F114" s="352"/>
      <c r="G114" s="352"/>
      <c r="H114" s="352"/>
      <c r="I114" s="352"/>
      <c r="J114" s="352"/>
      <c r="K114" s="352"/>
      <c r="L114" s="352"/>
      <c r="M114" s="352"/>
      <c r="N114" s="352"/>
      <c r="O114" s="352"/>
    </row>
    <row r="115" spans="1:15" x14ac:dyDescent="0.2">
      <c r="A115" s="62"/>
      <c r="B115" s="356"/>
      <c r="C115" s="356"/>
      <c r="D115" s="356"/>
      <c r="E115" s="356"/>
      <c r="F115" s="356"/>
      <c r="G115" s="356"/>
      <c r="H115" s="356"/>
      <c r="I115" s="356"/>
      <c r="J115" s="356"/>
      <c r="K115" s="356"/>
      <c r="L115" s="356"/>
      <c r="M115" s="74"/>
      <c r="N115" s="74"/>
      <c r="O115" s="74"/>
    </row>
    <row r="116" spans="1:15" x14ac:dyDescent="0.2">
      <c r="A116" s="62"/>
      <c r="B116" s="356"/>
      <c r="C116" s="356"/>
      <c r="D116" s="356"/>
      <c r="E116" s="356"/>
      <c r="F116" s="356"/>
      <c r="G116" s="356"/>
      <c r="H116" s="356"/>
      <c r="I116" s="356"/>
      <c r="J116" s="356"/>
      <c r="K116" s="356"/>
      <c r="L116" s="356"/>
      <c r="M116" s="74"/>
      <c r="N116" s="74"/>
      <c r="O116" s="74"/>
    </row>
    <row r="117" spans="1:15" x14ac:dyDescent="0.2">
      <c r="A117" s="62"/>
      <c r="B117" s="350"/>
      <c r="C117" s="350"/>
      <c r="D117" s="350"/>
      <c r="E117" s="350"/>
      <c r="F117" s="350"/>
      <c r="G117" s="350"/>
      <c r="H117" s="350"/>
      <c r="I117" s="350"/>
      <c r="J117" s="350"/>
      <c r="K117" s="350"/>
      <c r="L117" s="350"/>
      <c r="M117" s="64"/>
      <c r="N117" s="64"/>
      <c r="O117" s="64"/>
    </row>
    <row r="118" spans="1:15" x14ac:dyDescent="0.2">
      <c r="A118" s="70"/>
      <c r="B118" s="353"/>
      <c r="C118" s="353"/>
      <c r="D118" s="353"/>
      <c r="E118" s="353"/>
      <c r="F118" s="353"/>
      <c r="G118" s="353"/>
      <c r="H118" s="353"/>
      <c r="I118" s="353"/>
      <c r="J118" s="353"/>
      <c r="K118" s="353"/>
      <c r="L118" s="353"/>
      <c r="M118" s="67"/>
      <c r="N118" s="67"/>
      <c r="O118" s="67"/>
    </row>
    <row r="119" spans="1:15" x14ac:dyDescent="0.2">
      <c r="A119" s="65"/>
      <c r="B119" s="354"/>
      <c r="C119" s="354"/>
      <c r="D119" s="354"/>
      <c r="E119" s="354"/>
      <c r="F119" s="354"/>
      <c r="G119" s="354"/>
      <c r="H119" s="354"/>
      <c r="I119" s="354"/>
      <c r="J119" s="354"/>
      <c r="K119" s="354"/>
      <c r="L119" s="354"/>
      <c r="M119" s="67"/>
      <c r="N119" s="67"/>
      <c r="O119" s="67"/>
    </row>
    <row r="120" spans="1:15" x14ac:dyDescent="0.2">
      <c r="A120" s="65"/>
      <c r="B120" s="354"/>
      <c r="C120" s="354"/>
      <c r="D120" s="354"/>
      <c r="E120" s="354"/>
      <c r="F120" s="354"/>
      <c r="G120" s="354"/>
      <c r="H120" s="354"/>
      <c r="I120" s="354"/>
      <c r="J120" s="354"/>
      <c r="K120" s="354"/>
      <c r="L120" s="354"/>
      <c r="M120" s="67"/>
      <c r="N120" s="67"/>
      <c r="O120" s="67"/>
    </row>
    <row r="121" spans="1:15" x14ac:dyDescent="0.2">
      <c r="A121" s="65"/>
      <c r="B121" s="354"/>
      <c r="C121" s="354"/>
      <c r="D121" s="354"/>
      <c r="E121" s="354"/>
      <c r="F121" s="354"/>
      <c r="G121" s="354"/>
      <c r="H121" s="354"/>
      <c r="I121" s="354"/>
      <c r="J121" s="354"/>
      <c r="K121" s="354"/>
      <c r="L121" s="354"/>
      <c r="M121" s="67"/>
      <c r="N121" s="67"/>
      <c r="O121" s="67"/>
    </row>
    <row r="122" spans="1:15" x14ac:dyDescent="0.2">
      <c r="A122" s="65"/>
      <c r="B122" s="354"/>
      <c r="C122" s="354"/>
      <c r="D122" s="354"/>
      <c r="E122" s="354"/>
      <c r="F122" s="354"/>
      <c r="G122" s="354"/>
      <c r="H122" s="354"/>
      <c r="I122" s="354"/>
      <c r="J122" s="354"/>
      <c r="K122" s="354"/>
      <c r="L122" s="354"/>
      <c r="M122" s="67"/>
      <c r="N122" s="67"/>
      <c r="O122" s="67"/>
    </row>
    <row r="123" spans="1:15" x14ac:dyDescent="0.2">
      <c r="A123" s="65"/>
      <c r="B123" s="354"/>
      <c r="C123" s="354"/>
      <c r="D123" s="354"/>
      <c r="E123" s="354"/>
      <c r="F123" s="354"/>
      <c r="G123" s="354"/>
      <c r="H123" s="354"/>
      <c r="I123" s="354"/>
      <c r="J123" s="354"/>
      <c r="K123" s="354"/>
      <c r="L123" s="354"/>
      <c r="M123" s="67"/>
      <c r="N123" s="67"/>
      <c r="O123" s="67"/>
    </row>
    <row r="124" spans="1:15" x14ac:dyDescent="0.2">
      <c r="A124" s="65"/>
      <c r="B124" s="354"/>
      <c r="C124" s="354"/>
      <c r="D124" s="354"/>
      <c r="E124" s="354"/>
      <c r="F124" s="354"/>
      <c r="G124" s="354"/>
      <c r="H124" s="354"/>
      <c r="I124" s="354"/>
      <c r="J124" s="354"/>
      <c r="K124" s="354"/>
      <c r="L124" s="354"/>
      <c r="M124" s="67"/>
      <c r="N124" s="67"/>
      <c r="O124" s="67"/>
    </row>
    <row r="125" spans="1:15" x14ac:dyDescent="0.2">
      <c r="A125" s="65"/>
      <c r="B125" s="354"/>
      <c r="C125" s="354"/>
      <c r="D125" s="354"/>
      <c r="E125" s="354"/>
      <c r="F125" s="354"/>
      <c r="G125" s="354"/>
      <c r="H125" s="354"/>
      <c r="I125" s="354"/>
      <c r="J125" s="354"/>
      <c r="K125" s="354"/>
      <c r="L125" s="354"/>
      <c r="M125" s="67"/>
      <c r="N125" s="67"/>
      <c r="O125" s="67"/>
    </row>
    <row r="126" spans="1:15" x14ac:dyDescent="0.2">
      <c r="A126" s="70"/>
      <c r="B126" s="353"/>
      <c r="C126" s="353"/>
      <c r="D126" s="353"/>
      <c r="E126" s="353"/>
      <c r="F126" s="353"/>
      <c r="G126" s="353"/>
      <c r="H126" s="353"/>
      <c r="I126" s="353"/>
      <c r="J126" s="353"/>
      <c r="K126" s="353"/>
      <c r="L126" s="353"/>
      <c r="M126" s="69"/>
      <c r="N126" s="69"/>
      <c r="O126" s="69"/>
    </row>
    <row r="127" spans="1:15" x14ac:dyDescent="0.2">
      <c r="A127" s="70"/>
      <c r="B127" s="354"/>
      <c r="C127" s="354"/>
      <c r="D127" s="354"/>
      <c r="E127" s="354"/>
      <c r="F127" s="354"/>
      <c r="G127" s="354"/>
      <c r="H127" s="354"/>
      <c r="I127" s="354"/>
      <c r="J127" s="354"/>
      <c r="K127" s="354"/>
      <c r="L127" s="354"/>
      <c r="M127" s="69"/>
      <c r="N127" s="69"/>
      <c r="O127" s="69"/>
    </row>
    <row r="128" spans="1:15" x14ac:dyDescent="0.2">
      <c r="A128" s="70"/>
      <c r="B128" s="353"/>
      <c r="C128" s="353"/>
      <c r="D128" s="353"/>
      <c r="E128" s="353"/>
      <c r="F128" s="353"/>
      <c r="G128" s="353"/>
      <c r="H128" s="353"/>
      <c r="I128" s="353"/>
      <c r="J128" s="353"/>
      <c r="K128" s="353"/>
      <c r="L128" s="353"/>
      <c r="M128" s="69"/>
      <c r="N128" s="69"/>
      <c r="O128" s="69"/>
    </row>
    <row r="129" spans="1:15" x14ac:dyDescent="0.2">
      <c r="A129" s="65"/>
      <c r="B129" s="354"/>
      <c r="C129" s="354"/>
      <c r="D129" s="354"/>
      <c r="E129" s="354"/>
      <c r="F129" s="354"/>
      <c r="G129" s="354"/>
      <c r="H129" s="354"/>
      <c r="I129" s="354"/>
      <c r="J129" s="354"/>
      <c r="K129" s="354"/>
      <c r="L129" s="354"/>
      <c r="M129" s="67"/>
      <c r="N129" s="67"/>
      <c r="O129" s="67"/>
    </row>
    <row r="130" spans="1:15" x14ac:dyDescent="0.2">
      <c r="A130" s="65"/>
      <c r="B130" s="354"/>
      <c r="C130" s="354"/>
      <c r="D130" s="354"/>
      <c r="E130" s="354"/>
      <c r="F130" s="354"/>
      <c r="G130" s="354"/>
      <c r="H130" s="354"/>
      <c r="I130" s="354"/>
      <c r="J130" s="354"/>
      <c r="K130" s="354"/>
      <c r="L130" s="354"/>
      <c r="M130" s="67"/>
      <c r="N130" s="67"/>
      <c r="O130" s="67"/>
    </row>
    <row r="131" spans="1:15" x14ac:dyDescent="0.2">
      <c r="A131" s="70"/>
      <c r="B131" s="353"/>
      <c r="C131" s="353"/>
      <c r="D131" s="353"/>
      <c r="E131" s="353"/>
      <c r="F131" s="353"/>
      <c r="G131" s="353"/>
      <c r="H131" s="353"/>
      <c r="I131" s="353"/>
      <c r="J131" s="353"/>
      <c r="K131" s="353"/>
      <c r="L131" s="353"/>
      <c r="M131" s="69"/>
      <c r="N131" s="69"/>
      <c r="O131" s="69"/>
    </row>
    <row r="132" spans="1:15" x14ac:dyDescent="0.2">
      <c r="A132" s="70"/>
      <c r="B132" s="354"/>
      <c r="C132" s="354"/>
      <c r="D132" s="354"/>
      <c r="E132" s="354"/>
      <c r="F132" s="354"/>
      <c r="G132" s="354"/>
      <c r="H132" s="354"/>
      <c r="I132" s="354"/>
      <c r="J132" s="354"/>
      <c r="K132" s="354"/>
      <c r="L132" s="354"/>
      <c r="M132" s="69"/>
      <c r="N132" s="69"/>
      <c r="O132" s="69"/>
    </row>
    <row r="133" spans="1:15" x14ac:dyDescent="0.2">
      <c r="A133" s="70"/>
      <c r="B133" s="353"/>
      <c r="C133" s="353"/>
      <c r="D133" s="353"/>
      <c r="E133" s="353"/>
      <c r="F133" s="353"/>
      <c r="G133" s="353"/>
      <c r="H133" s="353"/>
      <c r="I133" s="353"/>
      <c r="J133" s="353"/>
      <c r="K133" s="353"/>
      <c r="L133" s="353"/>
      <c r="M133" s="69"/>
      <c r="N133" s="69"/>
      <c r="O133" s="69"/>
    </row>
    <row r="134" spans="1:15" x14ac:dyDescent="0.2">
      <c r="A134" s="65"/>
      <c r="B134" s="354"/>
      <c r="C134" s="354"/>
      <c r="D134" s="354"/>
      <c r="E134" s="354"/>
      <c r="F134" s="354"/>
      <c r="G134" s="354"/>
      <c r="H134" s="354"/>
      <c r="I134" s="354"/>
      <c r="J134" s="354"/>
      <c r="K134" s="354"/>
      <c r="L134" s="354"/>
      <c r="M134" s="67"/>
      <c r="N134" s="67"/>
      <c r="O134" s="67"/>
    </row>
    <row r="135" spans="1:15" x14ac:dyDescent="0.2">
      <c r="A135" s="65"/>
      <c r="B135" s="354"/>
      <c r="C135" s="354"/>
      <c r="D135" s="354"/>
      <c r="E135" s="354"/>
      <c r="F135" s="354"/>
      <c r="G135" s="354"/>
      <c r="H135" s="354"/>
      <c r="I135" s="354"/>
      <c r="J135" s="354"/>
      <c r="K135" s="354"/>
      <c r="L135" s="354"/>
      <c r="M135" s="67"/>
      <c r="N135" s="67"/>
      <c r="O135" s="67"/>
    </row>
    <row r="136" spans="1:15" x14ac:dyDescent="0.2">
      <c r="A136" s="65"/>
      <c r="B136" s="354"/>
      <c r="C136" s="354"/>
      <c r="D136" s="354"/>
      <c r="E136" s="354"/>
      <c r="F136" s="354"/>
      <c r="G136" s="354"/>
      <c r="H136" s="354"/>
      <c r="I136" s="354"/>
      <c r="J136" s="354"/>
      <c r="K136" s="354"/>
      <c r="L136" s="354"/>
      <c r="M136" s="67"/>
      <c r="N136" s="67"/>
      <c r="O136" s="67"/>
    </row>
    <row r="137" spans="1:15" x14ac:dyDescent="0.2">
      <c r="A137" s="65"/>
      <c r="B137" s="354"/>
      <c r="C137" s="354"/>
      <c r="D137" s="354"/>
      <c r="E137" s="354"/>
      <c r="F137" s="354"/>
      <c r="G137" s="354"/>
      <c r="H137" s="354"/>
      <c r="I137" s="354"/>
      <c r="J137" s="354"/>
      <c r="K137" s="354"/>
      <c r="L137" s="354"/>
      <c r="M137" s="67"/>
      <c r="N137" s="67"/>
      <c r="O137" s="67"/>
    </row>
    <row r="138" spans="1:15" x14ac:dyDescent="0.2">
      <c r="A138" s="70"/>
      <c r="B138" s="353"/>
      <c r="C138" s="353"/>
      <c r="D138" s="353"/>
      <c r="E138" s="353"/>
      <c r="F138" s="353"/>
      <c r="G138" s="353"/>
      <c r="H138" s="353"/>
      <c r="I138" s="353"/>
      <c r="J138" s="353"/>
      <c r="K138" s="353"/>
      <c r="L138" s="353"/>
      <c r="M138" s="69"/>
      <c r="N138" s="69"/>
      <c r="O138" s="69"/>
    </row>
    <row r="139" spans="1:15" x14ac:dyDescent="0.2">
      <c r="A139" s="70"/>
      <c r="B139" s="353"/>
      <c r="C139" s="353"/>
      <c r="D139" s="353"/>
      <c r="E139" s="353"/>
      <c r="F139" s="353"/>
      <c r="G139" s="353"/>
      <c r="H139" s="353"/>
      <c r="I139" s="353"/>
      <c r="J139" s="353"/>
      <c r="K139" s="353"/>
      <c r="L139" s="353"/>
      <c r="M139" s="69"/>
      <c r="N139" s="69"/>
      <c r="O139" s="69"/>
    </row>
    <row r="140" spans="1:15" x14ac:dyDescent="0.2">
      <c r="A140" s="70"/>
      <c r="B140" s="354"/>
      <c r="C140" s="354"/>
      <c r="D140" s="354"/>
      <c r="E140" s="354"/>
      <c r="F140" s="354"/>
      <c r="G140" s="354"/>
      <c r="H140" s="354"/>
      <c r="I140" s="354"/>
      <c r="J140" s="354"/>
      <c r="K140" s="354"/>
      <c r="L140" s="354"/>
      <c r="M140" s="69"/>
      <c r="N140" s="76"/>
      <c r="O140" s="76"/>
    </row>
    <row r="141" spans="1:15" x14ac:dyDescent="0.2">
      <c r="A141" s="70"/>
      <c r="B141" s="353"/>
      <c r="C141" s="353"/>
      <c r="D141" s="353"/>
      <c r="E141" s="353"/>
      <c r="F141" s="353"/>
      <c r="G141" s="353"/>
      <c r="H141" s="353"/>
      <c r="I141" s="353"/>
      <c r="J141" s="353"/>
      <c r="K141" s="353"/>
      <c r="L141" s="353"/>
      <c r="M141" s="69"/>
      <c r="N141" s="69"/>
      <c r="O141" s="69"/>
    </row>
    <row r="142" spans="1:15" x14ac:dyDescent="0.2">
      <c r="A142" s="70"/>
      <c r="B142" s="68"/>
      <c r="C142" s="66"/>
      <c r="D142" s="66"/>
      <c r="E142" s="66"/>
      <c r="F142" s="66"/>
      <c r="G142" s="66"/>
      <c r="H142" s="66"/>
      <c r="I142" s="66"/>
      <c r="J142" s="66"/>
      <c r="K142" s="66"/>
      <c r="L142" s="66"/>
      <c r="M142" s="69"/>
      <c r="N142" s="69"/>
      <c r="O142" s="69"/>
    </row>
    <row r="143" spans="1:15" x14ac:dyDescent="0.2">
      <c r="A143" s="70"/>
      <c r="B143" s="355"/>
      <c r="C143" s="355"/>
      <c r="D143" s="355"/>
      <c r="E143" s="355"/>
      <c r="F143" s="355"/>
      <c r="G143" s="355"/>
      <c r="H143" s="355"/>
      <c r="I143" s="355"/>
      <c r="J143" s="355"/>
      <c r="K143" s="355"/>
      <c r="L143" s="355"/>
      <c r="M143" s="355"/>
      <c r="N143" s="77"/>
      <c r="O143" s="77"/>
    </row>
    <row r="144" spans="1:15" x14ac:dyDescent="0.2">
      <c r="A144" s="62"/>
      <c r="B144" s="355"/>
      <c r="C144" s="355"/>
      <c r="D144" s="355"/>
      <c r="E144" s="355"/>
      <c r="F144" s="355"/>
      <c r="G144" s="355"/>
      <c r="H144" s="355"/>
      <c r="I144" s="355"/>
      <c r="J144" s="355"/>
      <c r="K144" s="355"/>
      <c r="L144" s="355"/>
      <c r="M144" s="355"/>
      <c r="N144" s="78"/>
      <c r="O144" s="78"/>
    </row>
    <row r="145" spans="1:15" x14ac:dyDescent="0.2">
      <c r="A145" s="62"/>
      <c r="B145" s="355"/>
      <c r="C145" s="355"/>
      <c r="D145" s="355"/>
      <c r="E145" s="355"/>
      <c r="F145" s="355"/>
      <c r="G145" s="355"/>
      <c r="H145" s="355"/>
      <c r="I145" s="355"/>
      <c r="J145" s="355"/>
      <c r="K145" s="355"/>
      <c r="L145" s="355"/>
      <c r="M145" s="355"/>
      <c r="N145" s="78"/>
      <c r="O145" s="78"/>
    </row>
    <row r="146" spans="1:15" x14ac:dyDescent="0.2">
      <c r="A146" s="352"/>
      <c r="B146" s="352"/>
      <c r="C146" s="352"/>
      <c r="D146" s="352"/>
      <c r="E146" s="352"/>
      <c r="F146" s="352"/>
      <c r="G146" s="352"/>
      <c r="H146" s="352"/>
      <c r="I146" s="352"/>
      <c r="J146" s="352"/>
      <c r="K146" s="352"/>
      <c r="L146" s="352"/>
      <c r="M146" s="352"/>
      <c r="N146" s="352"/>
      <c r="O146" s="352"/>
    </row>
    <row r="147" spans="1:15" x14ac:dyDescent="0.2">
      <c r="A147" s="65"/>
      <c r="B147" s="63"/>
      <c r="C147" s="63"/>
      <c r="D147" s="63"/>
      <c r="E147" s="63"/>
      <c r="F147" s="63"/>
      <c r="G147" s="63"/>
      <c r="H147" s="63"/>
      <c r="I147" s="63"/>
      <c r="J147" s="63"/>
      <c r="K147" s="63"/>
      <c r="L147" s="79"/>
      <c r="M147" s="64"/>
      <c r="N147" s="64"/>
      <c r="O147" s="64"/>
    </row>
    <row r="148" spans="1:15" x14ac:dyDescent="0.2">
      <c r="A148" s="79"/>
      <c r="B148" s="349"/>
      <c r="C148" s="349"/>
      <c r="D148" s="349"/>
      <c r="E148" s="349"/>
      <c r="F148" s="349"/>
      <c r="G148" s="349"/>
      <c r="H148" s="349"/>
      <c r="I148" s="349"/>
      <c r="J148" s="349"/>
      <c r="K148" s="349"/>
      <c r="L148" s="79"/>
      <c r="M148" s="64"/>
      <c r="N148" s="64"/>
      <c r="O148" s="80"/>
    </row>
    <row r="149" spans="1:15" x14ac:dyDescent="0.2">
      <c r="A149" s="79"/>
      <c r="B149" s="350"/>
      <c r="C149" s="350"/>
      <c r="D149" s="350"/>
      <c r="E149" s="350"/>
      <c r="F149" s="350"/>
      <c r="G149" s="350"/>
      <c r="H149" s="350"/>
      <c r="I149" s="350"/>
      <c r="J149" s="350"/>
      <c r="K149" s="351"/>
      <c r="L149" s="351"/>
      <c r="M149" s="81"/>
      <c r="N149" s="81"/>
      <c r="O149" s="81"/>
    </row>
    <row r="150" spans="1:15" x14ac:dyDescent="0.2">
      <c r="A150" s="79"/>
      <c r="B150" s="350"/>
      <c r="C150" s="350"/>
      <c r="D150" s="350"/>
      <c r="E150" s="350"/>
      <c r="F150" s="350"/>
      <c r="G150" s="350"/>
      <c r="H150" s="350"/>
      <c r="I150" s="350"/>
      <c r="J150" s="350"/>
      <c r="K150" s="351"/>
      <c r="L150" s="351"/>
      <c r="M150" s="81"/>
      <c r="N150" s="81"/>
      <c r="O150" s="81"/>
    </row>
    <row r="151" spans="1:15" x14ac:dyDescent="0.2">
      <c r="A151" s="79"/>
      <c r="B151" s="350"/>
      <c r="C151" s="350"/>
      <c r="D151" s="350"/>
      <c r="E151" s="350"/>
      <c r="F151" s="350"/>
      <c r="G151" s="350"/>
      <c r="H151" s="350"/>
      <c r="I151" s="350"/>
      <c r="J151" s="350"/>
      <c r="K151" s="351"/>
      <c r="L151" s="351"/>
      <c r="M151" s="81"/>
      <c r="N151" s="81"/>
      <c r="O151" s="81"/>
    </row>
    <row r="152" spans="1:15" x14ac:dyDescent="0.2">
      <c r="A152" s="82"/>
      <c r="B152" s="347"/>
      <c r="C152" s="347"/>
      <c r="D152" s="347"/>
      <c r="E152" s="347"/>
      <c r="F152" s="347"/>
      <c r="G152" s="347"/>
      <c r="H152" s="347"/>
      <c r="I152" s="347"/>
      <c r="J152" s="347"/>
      <c r="K152" s="347"/>
      <c r="L152" s="83"/>
      <c r="M152" s="84"/>
      <c r="N152" s="84"/>
      <c r="O152" s="84"/>
    </row>
    <row r="153" spans="1:15" x14ac:dyDescent="0.2">
      <c r="A153" s="82"/>
      <c r="B153" s="347"/>
      <c r="C153" s="347"/>
      <c r="D153" s="347"/>
      <c r="E153" s="347"/>
      <c r="F153" s="347"/>
      <c r="G153" s="347"/>
      <c r="H153" s="347"/>
      <c r="I153" s="347"/>
      <c r="J153" s="347"/>
      <c r="K153" s="347"/>
      <c r="L153" s="83"/>
      <c r="M153" s="84"/>
      <c r="N153" s="84"/>
      <c r="O153" s="84"/>
    </row>
    <row r="154" spans="1:15" x14ac:dyDescent="0.2">
      <c r="A154" s="82"/>
      <c r="B154" s="62"/>
      <c r="C154" s="62"/>
      <c r="D154" s="62"/>
      <c r="E154" s="62"/>
      <c r="F154" s="62"/>
      <c r="G154" s="62"/>
      <c r="H154" s="62"/>
      <c r="I154" s="62"/>
      <c r="J154" s="62"/>
      <c r="K154" s="62"/>
      <c r="L154" s="83"/>
      <c r="M154" s="85"/>
      <c r="N154" s="84"/>
      <c r="O154" s="84"/>
    </row>
    <row r="155" spans="1:15" x14ac:dyDescent="0.2">
      <c r="A155" s="82"/>
      <c r="B155" s="349"/>
      <c r="C155" s="349"/>
      <c r="D155" s="349"/>
      <c r="E155" s="349"/>
      <c r="F155" s="349"/>
      <c r="G155" s="349"/>
      <c r="H155" s="349"/>
      <c r="I155" s="349"/>
      <c r="J155" s="349"/>
      <c r="K155" s="349"/>
      <c r="L155" s="79"/>
      <c r="M155" s="85"/>
      <c r="N155" s="84"/>
      <c r="O155" s="84"/>
    </row>
    <row r="156" spans="1:15" x14ac:dyDescent="0.2">
      <c r="A156" s="82"/>
      <c r="B156" s="350"/>
      <c r="C156" s="350"/>
      <c r="D156" s="350"/>
      <c r="E156" s="350"/>
      <c r="F156" s="350"/>
      <c r="G156" s="350"/>
      <c r="H156" s="350"/>
      <c r="I156" s="350"/>
      <c r="J156" s="350"/>
      <c r="K156" s="351"/>
      <c r="L156" s="351"/>
      <c r="M156" s="85"/>
      <c r="N156" s="85"/>
      <c r="O156" s="85"/>
    </row>
    <row r="157" spans="1:15" x14ac:dyDescent="0.2">
      <c r="A157" s="82"/>
      <c r="B157" s="350"/>
      <c r="C157" s="350"/>
      <c r="D157" s="350"/>
      <c r="E157" s="350"/>
      <c r="F157" s="350"/>
      <c r="G157" s="350"/>
      <c r="H157" s="350"/>
      <c r="I157" s="350"/>
      <c r="J157" s="350"/>
      <c r="K157" s="351"/>
      <c r="L157" s="351"/>
      <c r="M157" s="85"/>
      <c r="N157" s="85"/>
      <c r="O157" s="85"/>
    </row>
    <row r="158" spans="1:15" x14ac:dyDescent="0.2">
      <c r="A158" s="82"/>
      <c r="B158" s="347"/>
      <c r="C158" s="347"/>
      <c r="D158" s="347"/>
      <c r="E158" s="347"/>
      <c r="F158" s="347"/>
      <c r="G158" s="347"/>
      <c r="H158" s="347"/>
      <c r="I158" s="347"/>
      <c r="J158" s="347"/>
      <c r="K158" s="347"/>
      <c r="L158" s="83"/>
      <c r="M158" s="85"/>
      <c r="N158" s="85"/>
      <c r="O158" s="85"/>
    </row>
    <row r="159" spans="1:15" x14ac:dyDescent="0.2">
      <c r="A159" s="82"/>
      <c r="B159" s="347"/>
      <c r="C159" s="347"/>
      <c r="D159" s="347"/>
      <c r="E159" s="347"/>
      <c r="F159" s="347"/>
      <c r="G159" s="347"/>
      <c r="H159" s="347"/>
      <c r="I159" s="347"/>
      <c r="J159" s="347"/>
      <c r="K159" s="347"/>
      <c r="L159" s="83"/>
      <c r="M159" s="85"/>
      <c r="N159" s="85"/>
      <c r="O159" s="85"/>
    </row>
    <row r="160" spans="1:15" x14ac:dyDescent="0.2">
      <c r="A160" s="75"/>
      <c r="B160" s="347"/>
      <c r="C160" s="347"/>
      <c r="D160" s="347"/>
      <c r="E160" s="347"/>
      <c r="F160" s="347"/>
      <c r="G160" s="347"/>
      <c r="H160" s="347"/>
      <c r="I160" s="347"/>
      <c r="J160" s="347"/>
      <c r="K160" s="347"/>
      <c r="L160" s="83"/>
      <c r="M160" s="85"/>
      <c r="N160" s="85"/>
      <c r="O160" s="85"/>
    </row>
    <row r="161" spans="1:15" x14ac:dyDescent="0.2">
      <c r="A161" s="75"/>
      <c r="B161" s="347"/>
      <c r="C161" s="347"/>
      <c r="D161" s="347"/>
      <c r="E161" s="347"/>
      <c r="F161" s="347"/>
      <c r="G161" s="347"/>
      <c r="H161" s="347"/>
      <c r="I161" s="347"/>
      <c r="J161" s="347"/>
      <c r="K161" s="347"/>
      <c r="L161" s="83"/>
      <c r="M161" s="85"/>
      <c r="N161" s="85"/>
      <c r="O161" s="85"/>
    </row>
    <row r="162" spans="1:15" x14ac:dyDescent="0.2">
      <c r="A162" s="75"/>
      <c r="B162" s="347"/>
      <c r="C162" s="347"/>
      <c r="D162" s="347"/>
      <c r="E162" s="347"/>
      <c r="F162" s="347"/>
      <c r="G162" s="347"/>
      <c r="H162" s="347"/>
      <c r="I162" s="347"/>
      <c r="J162" s="347"/>
      <c r="K162" s="347"/>
      <c r="L162" s="83"/>
      <c r="M162" s="85"/>
      <c r="N162" s="85"/>
      <c r="O162" s="85"/>
    </row>
    <row r="163" spans="1:15" x14ac:dyDescent="0.2">
      <c r="A163" s="82"/>
      <c r="B163" s="62"/>
      <c r="C163" s="62"/>
      <c r="D163" s="62"/>
      <c r="E163" s="62"/>
      <c r="F163" s="62"/>
      <c r="G163" s="62"/>
      <c r="H163" s="62"/>
      <c r="I163" s="62"/>
      <c r="J163" s="62"/>
      <c r="K163" s="62"/>
      <c r="L163" s="83"/>
      <c r="M163" s="85"/>
      <c r="N163" s="85"/>
      <c r="O163" s="85"/>
    </row>
    <row r="164" spans="1:15" x14ac:dyDescent="0.2">
      <c r="A164" s="82"/>
      <c r="B164" s="349"/>
      <c r="C164" s="349"/>
      <c r="D164" s="349"/>
      <c r="E164" s="349"/>
      <c r="F164" s="349"/>
      <c r="G164" s="349"/>
      <c r="H164" s="349"/>
      <c r="I164" s="349"/>
      <c r="J164" s="349"/>
      <c r="K164" s="349"/>
      <c r="L164" s="79"/>
      <c r="M164" s="85"/>
      <c r="N164" s="85"/>
      <c r="O164" s="85"/>
    </row>
    <row r="165" spans="1:15" x14ac:dyDescent="0.2">
      <c r="A165" s="82"/>
      <c r="B165" s="350"/>
      <c r="C165" s="350"/>
      <c r="D165" s="350"/>
      <c r="E165" s="350"/>
      <c r="F165" s="350"/>
      <c r="G165" s="350"/>
      <c r="H165" s="350"/>
      <c r="I165" s="350"/>
      <c r="J165" s="350"/>
      <c r="K165" s="351"/>
      <c r="L165" s="351"/>
      <c r="M165" s="85"/>
      <c r="N165" s="85"/>
      <c r="O165" s="85"/>
    </row>
    <row r="166" spans="1:15" x14ac:dyDescent="0.2">
      <c r="A166" s="82"/>
      <c r="B166" s="347"/>
      <c r="C166" s="347"/>
      <c r="D166" s="347"/>
      <c r="E166" s="347"/>
      <c r="F166" s="347"/>
      <c r="G166" s="347"/>
      <c r="H166" s="347"/>
      <c r="I166" s="347"/>
      <c r="J166" s="347"/>
      <c r="K166" s="347"/>
      <c r="L166" s="83"/>
      <c r="M166" s="86"/>
      <c r="N166" s="86"/>
      <c r="O166" s="86"/>
    </row>
    <row r="167" spans="1:15" x14ac:dyDescent="0.2">
      <c r="A167" s="82"/>
      <c r="B167" s="347"/>
      <c r="C167" s="347"/>
      <c r="D167" s="347"/>
      <c r="E167" s="347"/>
      <c r="F167" s="347"/>
      <c r="G167" s="347"/>
      <c r="H167" s="347"/>
      <c r="I167" s="347"/>
      <c r="J167" s="347"/>
      <c r="K167" s="347"/>
      <c r="L167" s="83"/>
      <c r="M167" s="85"/>
      <c r="N167" s="85"/>
      <c r="O167" s="85"/>
    </row>
    <row r="168" spans="1:15" x14ac:dyDescent="0.2">
      <c r="A168" s="82"/>
      <c r="B168" s="347"/>
      <c r="C168" s="347"/>
      <c r="D168" s="347"/>
      <c r="E168" s="347"/>
      <c r="F168" s="347"/>
      <c r="G168" s="347"/>
      <c r="H168" s="347"/>
      <c r="I168" s="347"/>
      <c r="J168" s="347"/>
      <c r="K168" s="347"/>
      <c r="L168" s="83"/>
      <c r="M168" s="85"/>
      <c r="N168" s="85"/>
      <c r="O168" s="85"/>
    </row>
    <row r="169" spans="1:15" x14ac:dyDescent="0.2">
      <c r="A169" s="348"/>
      <c r="B169" s="348"/>
      <c r="C169" s="348"/>
      <c r="D169" s="348"/>
      <c r="E169" s="348"/>
      <c r="F169" s="348"/>
      <c r="G169" s="348"/>
      <c r="H169" s="348"/>
      <c r="I169" s="348"/>
      <c r="J169" s="348"/>
      <c r="K169" s="348"/>
      <c r="L169" s="348"/>
      <c r="M169" s="87"/>
      <c r="N169" s="87"/>
      <c r="O169" s="87"/>
    </row>
  </sheetData>
  <mergeCells count="171">
    <mergeCell ref="A4:O4"/>
    <mergeCell ref="B5:L5"/>
    <mergeCell ref="B6:L6"/>
    <mergeCell ref="B7:L7"/>
    <mergeCell ref="C8:K8"/>
    <mergeCell ref="B9:L9"/>
    <mergeCell ref="A1:O1"/>
    <mergeCell ref="A2:B2"/>
    <mergeCell ref="C2:L2"/>
    <mergeCell ref="N2:O2"/>
    <mergeCell ref="A3:B3"/>
    <mergeCell ref="C3:L3"/>
    <mergeCell ref="B16:L16"/>
    <mergeCell ref="B17:L17"/>
    <mergeCell ref="B18:L18"/>
    <mergeCell ref="B19:L19"/>
    <mergeCell ref="B20:L20"/>
    <mergeCell ref="B21:L21"/>
    <mergeCell ref="B10:L10"/>
    <mergeCell ref="B11:L11"/>
    <mergeCell ref="B12:L12"/>
    <mergeCell ref="B13:L13"/>
    <mergeCell ref="B14:L14"/>
    <mergeCell ref="B15:L15"/>
    <mergeCell ref="B29:L29"/>
    <mergeCell ref="B30:L30"/>
    <mergeCell ref="B31:L31"/>
    <mergeCell ref="B32:L32"/>
    <mergeCell ref="B33:L33"/>
    <mergeCell ref="B34:L34"/>
    <mergeCell ref="B23:L23"/>
    <mergeCell ref="B24:L24"/>
    <mergeCell ref="B25:L25"/>
    <mergeCell ref="B26:L26"/>
    <mergeCell ref="B27:L27"/>
    <mergeCell ref="B28:L28"/>
    <mergeCell ref="B41:L41"/>
    <mergeCell ref="B42:L42"/>
    <mergeCell ref="B43:L43"/>
    <mergeCell ref="B44:L44"/>
    <mergeCell ref="B45:L45"/>
    <mergeCell ref="B46:L46"/>
    <mergeCell ref="B35:L35"/>
    <mergeCell ref="B36:L36"/>
    <mergeCell ref="B37:L37"/>
    <mergeCell ref="B38:L38"/>
    <mergeCell ref="B39:L39"/>
    <mergeCell ref="B40:L40"/>
    <mergeCell ref="B53:L53"/>
    <mergeCell ref="B54:L54"/>
    <mergeCell ref="B55:L55"/>
    <mergeCell ref="B57:L57"/>
    <mergeCell ref="B58:L58"/>
    <mergeCell ref="B60:L60"/>
    <mergeCell ref="B47:K47"/>
    <mergeCell ref="B48:L48"/>
    <mergeCell ref="B49:L49"/>
    <mergeCell ref="B50:L50"/>
    <mergeCell ref="B51:L51"/>
    <mergeCell ref="B52:L52"/>
    <mergeCell ref="B70:L70"/>
    <mergeCell ref="B71:L71"/>
    <mergeCell ref="B72:L72"/>
    <mergeCell ref="B73:L73"/>
    <mergeCell ref="B74:L74"/>
    <mergeCell ref="B75:L75"/>
    <mergeCell ref="B61:L61"/>
    <mergeCell ref="B62:L62"/>
    <mergeCell ref="B66:L66"/>
    <mergeCell ref="B67:L67"/>
    <mergeCell ref="B68:L68"/>
    <mergeCell ref="B69:L69"/>
    <mergeCell ref="B82:L82"/>
    <mergeCell ref="B83:L83"/>
    <mergeCell ref="B84:L84"/>
    <mergeCell ref="B85:L85"/>
    <mergeCell ref="B86:L86"/>
    <mergeCell ref="B87:L87"/>
    <mergeCell ref="B76:L76"/>
    <mergeCell ref="B77:L77"/>
    <mergeCell ref="B78:L78"/>
    <mergeCell ref="B79:L79"/>
    <mergeCell ref="B80:L80"/>
    <mergeCell ref="B81:L81"/>
    <mergeCell ref="B94:L94"/>
    <mergeCell ref="B95:L95"/>
    <mergeCell ref="B96:L96"/>
    <mergeCell ref="B97:L97"/>
    <mergeCell ref="B98:L98"/>
    <mergeCell ref="B99:L99"/>
    <mergeCell ref="B88:L88"/>
    <mergeCell ref="B89:L89"/>
    <mergeCell ref="B90:L90"/>
    <mergeCell ref="B91:L91"/>
    <mergeCell ref="B92:L92"/>
    <mergeCell ref="B93:L93"/>
    <mergeCell ref="B106:L106"/>
    <mergeCell ref="B107:L107"/>
    <mergeCell ref="B108:L108"/>
    <mergeCell ref="B109:L109"/>
    <mergeCell ref="B110:L110"/>
    <mergeCell ref="A111:O111"/>
    <mergeCell ref="B100:L100"/>
    <mergeCell ref="B101:L101"/>
    <mergeCell ref="B102:L102"/>
    <mergeCell ref="B103:L103"/>
    <mergeCell ref="B104:L104"/>
    <mergeCell ref="B105:L105"/>
    <mergeCell ref="B115:L115"/>
    <mergeCell ref="B116:L116"/>
    <mergeCell ref="B117:L117"/>
    <mergeCell ref="B118:L118"/>
    <mergeCell ref="B119:L119"/>
    <mergeCell ref="B120:L120"/>
    <mergeCell ref="A112:B112"/>
    <mergeCell ref="C112:L112"/>
    <mergeCell ref="N112:O112"/>
    <mergeCell ref="A113:B113"/>
    <mergeCell ref="C113:L113"/>
    <mergeCell ref="A114:O114"/>
    <mergeCell ref="B127:L127"/>
    <mergeCell ref="B128:L128"/>
    <mergeCell ref="B129:L129"/>
    <mergeCell ref="B130:L130"/>
    <mergeCell ref="B131:L131"/>
    <mergeCell ref="B132:L132"/>
    <mergeCell ref="B121:L121"/>
    <mergeCell ref="B122:L122"/>
    <mergeCell ref="B123:L123"/>
    <mergeCell ref="B124:L124"/>
    <mergeCell ref="B125:L125"/>
    <mergeCell ref="B126:L126"/>
    <mergeCell ref="B139:L139"/>
    <mergeCell ref="B140:L140"/>
    <mergeCell ref="B141:L141"/>
    <mergeCell ref="B143:M143"/>
    <mergeCell ref="B144:M144"/>
    <mergeCell ref="B145:M145"/>
    <mergeCell ref="B133:L133"/>
    <mergeCell ref="B134:L134"/>
    <mergeCell ref="B135:L135"/>
    <mergeCell ref="B136:L136"/>
    <mergeCell ref="B137:L137"/>
    <mergeCell ref="B138:L138"/>
    <mergeCell ref="B151:J151"/>
    <mergeCell ref="K151:L151"/>
    <mergeCell ref="B152:K152"/>
    <mergeCell ref="B153:K153"/>
    <mergeCell ref="B155:K155"/>
    <mergeCell ref="B156:J156"/>
    <mergeCell ref="K156:L156"/>
    <mergeCell ref="A146:O146"/>
    <mergeCell ref="B148:K148"/>
    <mergeCell ref="B149:J149"/>
    <mergeCell ref="K149:L149"/>
    <mergeCell ref="B150:J150"/>
    <mergeCell ref="K150:L150"/>
    <mergeCell ref="B168:K168"/>
    <mergeCell ref="A169:L169"/>
    <mergeCell ref="B162:K162"/>
    <mergeCell ref="B164:K164"/>
    <mergeCell ref="B165:J165"/>
    <mergeCell ref="K165:L165"/>
    <mergeCell ref="B166:K166"/>
    <mergeCell ref="B167:K167"/>
    <mergeCell ref="B157:J157"/>
    <mergeCell ref="K157:L157"/>
    <mergeCell ref="B158:K158"/>
    <mergeCell ref="B159:K159"/>
    <mergeCell ref="B160:K160"/>
    <mergeCell ref="B161:K161"/>
  </mergeCells>
  <dataValidations count="3">
    <dataValidation type="list" allowBlank="1" showErrorMessage="1" sqref="M5:O5 S12">
      <formula1>$R$9:$R$12</formula1>
      <formula2>0</formula2>
    </dataValidation>
    <dataValidation type="list" allowBlank="1" showErrorMessage="1" sqref="DP8">
      <formula1>$DQ$7:$DQ$11</formula1>
      <formula2>0</formula2>
    </dataValidation>
    <dataValidation type="list" allowBlank="1" showErrorMessage="1" sqref="M8:O8">
      <formula1>$T$8:$T$12</formula1>
      <formula2>0</formula2>
    </dataValidation>
  </dataValidations>
  <pageMargins left="0.75" right="0.75" top="1.5020833333333334" bottom="1.0034722222222223" header="0.5" footer="0.5"/>
  <pageSetup paperSize="9" scale="96" firstPageNumber="0" orientation="portrait" horizontalDpi="300" verticalDpi="300" r:id="rId1"/>
  <headerFooter alignWithMargins="0">
    <oddHeader>&amp;R&amp;"Tahoma,Bold"&amp;8Appendix 3.1
Part 1</oddHeader>
    <oddFooter>&amp;C&amp;"Tahoma,Bold"&amp;6Page &amp;P of &amp;N</oddFooter>
  </headerFooter>
  <rowBreaks count="1" manualBreakCount="1">
    <brk id="48" max="16383" man="1"/>
  </row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0"/>
  <sheetViews>
    <sheetView tabSelected="1" zoomScale="115" zoomScaleNormal="115" zoomScaleSheetLayoutView="130" workbookViewId="0">
      <selection activeCell="N8" sqref="N8:N9"/>
    </sheetView>
  </sheetViews>
  <sheetFormatPr defaultRowHeight="12.75" x14ac:dyDescent="0.2"/>
  <cols>
    <col min="1" max="1" width="5.140625" style="1" customWidth="1"/>
    <col min="2" max="7" width="9.140625" style="1"/>
    <col min="8" max="12" width="0" style="1" hidden="1" customWidth="1"/>
    <col min="13" max="13" width="9.42578125" style="1" customWidth="1"/>
    <col min="14" max="15" width="9.85546875" style="1" customWidth="1"/>
    <col min="16" max="16" width="9.140625" style="1"/>
    <col min="17" max="17" width="13.85546875" style="1" customWidth="1"/>
    <col min="18" max="19" width="12.85546875" style="1" bestFit="1" customWidth="1"/>
    <col min="20" max="20" width="12.85546875" style="1" customWidth="1"/>
    <col min="21" max="16384" width="9.140625" style="1"/>
  </cols>
  <sheetData>
    <row r="1" spans="1:17" ht="15" x14ac:dyDescent="0.2">
      <c r="A1" s="416" t="s">
        <v>0</v>
      </c>
      <c r="B1" s="416"/>
      <c r="C1" s="416"/>
      <c r="D1" s="416"/>
      <c r="E1" s="416"/>
      <c r="F1" s="416"/>
      <c r="G1" s="416"/>
      <c r="H1" s="416"/>
      <c r="I1" s="416"/>
      <c r="J1" s="416"/>
      <c r="K1" s="416"/>
      <c r="L1" s="416"/>
      <c r="M1" s="416"/>
      <c r="N1" s="416"/>
      <c r="O1" s="416"/>
    </row>
    <row r="2" spans="1:17" x14ac:dyDescent="0.2">
      <c r="A2" s="378" t="s">
        <v>1</v>
      </c>
      <c r="B2" s="378"/>
      <c r="C2" s="417" t="str">
        <f>BALANCE_SHEET!C2</f>
        <v>Mr. Eung Leang Seng, Mdm. Mao Kimsean, and Miss. Eung Maugkim</v>
      </c>
      <c r="D2" s="417"/>
      <c r="E2" s="417"/>
      <c r="F2" s="417"/>
      <c r="G2" s="417"/>
      <c r="H2" s="417"/>
      <c r="I2" s="417"/>
      <c r="J2" s="417"/>
      <c r="K2" s="417"/>
      <c r="L2" s="417"/>
      <c r="M2" s="88" t="s">
        <v>2</v>
      </c>
      <c r="N2" s="418" t="str">
        <f>BALANCE_SHEET!N2</f>
        <v>RHBIBL/0002/2018/0004</v>
      </c>
      <c r="O2" s="418"/>
    </row>
    <row r="3" spans="1:17" ht="13.5" thickBot="1" x14ac:dyDescent="0.25">
      <c r="A3" s="381" t="s">
        <v>69</v>
      </c>
      <c r="B3" s="381"/>
      <c r="C3" s="419" t="str">
        <f>BALANCE_SHEET!C3</f>
        <v>None</v>
      </c>
      <c r="D3" s="419"/>
      <c r="E3" s="419"/>
      <c r="F3" s="419"/>
      <c r="G3" s="419"/>
      <c r="H3" s="419"/>
      <c r="I3" s="419"/>
      <c r="J3" s="419"/>
      <c r="K3" s="419"/>
      <c r="L3" s="419"/>
      <c r="M3" s="89" t="s">
        <v>5</v>
      </c>
      <c r="N3" s="90" t="str">
        <f>BALANCE_SHEET!N3</f>
        <v>19-02-2018</v>
      </c>
      <c r="O3" s="91"/>
    </row>
    <row r="4" spans="1:17" ht="13.5" thickBot="1" x14ac:dyDescent="0.25">
      <c r="A4" s="411" t="s">
        <v>70</v>
      </c>
      <c r="B4" s="411"/>
      <c r="C4" s="411"/>
      <c r="D4" s="411"/>
      <c r="E4" s="411"/>
      <c r="F4" s="411"/>
      <c r="G4" s="411"/>
      <c r="H4" s="411"/>
      <c r="I4" s="411"/>
      <c r="J4" s="411"/>
      <c r="K4" s="411"/>
      <c r="L4" s="411"/>
      <c r="M4" s="411"/>
      <c r="N4" s="411"/>
      <c r="O4" s="411"/>
    </row>
    <row r="5" spans="1:17" x14ac:dyDescent="0.2">
      <c r="A5" s="92"/>
      <c r="B5" s="412" t="s">
        <v>7</v>
      </c>
      <c r="C5" s="412"/>
      <c r="D5" s="412"/>
      <c r="E5" s="412"/>
      <c r="F5" s="412"/>
      <c r="G5" s="412"/>
      <c r="H5" s="412"/>
      <c r="I5" s="412"/>
      <c r="J5" s="412"/>
      <c r="K5" s="412"/>
      <c r="L5" s="373"/>
      <c r="M5" s="327" t="str">
        <f>BALANCE_SHEET!M5</f>
        <v>Unaudited</v>
      </c>
      <c r="N5" s="93" t="str">
        <f>BALANCE_SHEET!N5</f>
        <v>Unaudited</v>
      </c>
      <c r="O5" s="483" t="str">
        <f>BALANCE_SHEET!O5</f>
        <v>Unaudited</v>
      </c>
    </row>
    <row r="6" spans="1:17" x14ac:dyDescent="0.2">
      <c r="A6" s="9"/>
      <c r="B6" s="413" t="s">
        <v>71</v>
      </c>
      <c r="C6" s="413"/>
      <c r="D6" s="413"/>
      <c r="E6" s="413"/>
      <c r="F6" s="413"/>
      <c r="G6" s="413"/>
      <c r="H6" s="413"/>
      <c r="I6" s="413"/>
      <c r="J6" s="413"/>
      <c r="K6" s="413"/>
      <c r="L6" s="374"/>
      <c r="M6" s="328" t="str">
        <f>BALANCE_SHEET!M6</f>
        <v>31-12-2015</v>
      </c>
      <c r="N6" s="94" t="str">
        <f>BALANCE_SHEET!N6</f>
        <v>31-12-2016</v>
      </c>
      <c r="O6" s="484" t="str">
        <f>BALANCE_SHEET!O6</f>
        <v>31-12-2017</v>
      </c>
    </row>
    <row r="7" spans="1:17" x14ac:dyDescent="0.2">
      <c r="A7" s="95" t="s">
        <v>13</v>
      </c>
      <c r="B7" s="414"/>
      <c r="C7" s="414"/>
      <c r="D7" s="414"/>
      <c r="E7" s="414"/>
      <c r="F7" s="414"/>
      <c r="G7" s="414"/>
      <c r="H7" s="414"/>
      <c r="I7" s="414"/>
      <c r="J7" s="414"/>
      <c r="K7" s="414"/>
      <c r="L7" s="415"/>
      <c r="M7" s="335" t="str">
        <f>BALANCE_SHEET!M9</f>
        <v>US$ (000)</v>
      </c>
      <c r="N7" s="141" t="str">
        <f>BALANCE_SHEET!N9</f>
        <v>US$ (000)</v>
      </c>
      <c r="O7" s="485" t="str">
        <f>BALANCE_SHEET!O9</f>
        <v>US$ (000)</v>
      </c>
    </row>
    <row r="8" spans="1:17" x14ac:dyDescent="0.2">
      <c r="A8" s="18">
        <v>1</v>
      </c>
      <c r="B8" s="394" t="s">
        <v>72</v>
      </c>
      <c r="C8" s="394"/>
      <c r="D8" s="394"/>
      <c r="E8" s="394"/>
      <c r="F8" s="394"/>
      <c r="G8" s="394"/>
      <c r="H8" s="394"/>
      <c r="I8" s="394"/>
      <c r="J8" s="394"/>
      <c r="K8" s="394"/>
      <c r="L8" s="367"/>
      <c r="M8" s="336">
        <v>20347.2</v>
      </c>
      <c r="N8" s="503">
        <v>25516.639999999999</v>
      </c>
      <c r="O8" s="501">
        <v>30101.236000000001</v>
      </c>
      <c r="Q8" s="97"/>
    </row>
    <row r="9" spans="1:17" x14ac:dyDescent="0.2">
      <c r="A9" s="21">
        <v>2</v>
      </c>
      <c r="B9" s="394" t="s">
        <v>73</v>
      </c>
      <c r="C9" s="394"/>
      <c r="D9" s="394"/>
      <c r="E9" s="394"/>
      <c r="F9" s="394"/>
      <c r="G9" s="394"/>
      <c r="H9" s="394"/>
      <c r="I9" s="394"/>
      <c r="J9" s="394"/>
      <c r="K9" s="394"/>
      <c r="L9" s="367"/>
      <c r="M9" s="337">
        <v>18240</v>
      </c>
      <c r="N9" s="504">
        <v>22780</v>
      </c>
      <c r="O9" s="502">
        <v>26699.018</v>
      </c>
    </row>
    <row r="10" spans="1:17" ht="13.5" thickBot="1" x14ac:dyDescent="0.25">
      <c r="A10" s="98"/>
      <c r="B10" s="397"/>
      <c r="C10" s="397"/>
      <c r="D10" s="397"/>
      <c r="E10" s="397"/>
      <c r="F10" s="397"/>
      <c r="G10" s="397"/>
      <c r="H10" s="397"/>
      <c r="I10" s="397"/>
      <c r="J10" s="397"/>
      <c r="K10" s="397"/>
      <c r="L10" s="368"/>
      <c r="M10" s="338"/>
      <c r="N10" s="343"/>
      <c r="O10" s="486"/>
    </row>
    <row r="11" spans="1:17" ht="13.5" thickBot="1" x14ac:dyDescent="0.25">
      <c r="A11" s="99">
        <v>3</v>
      </c>
      <c r="B11" s="400" t="s">
        <v>74</v>
      </c>
      <c r="C11" s="400"/>
      <c r="D11" s="400"/>
      <c r="E11" s="400"/>
      <c r="F11" s="400"/>
      <c r="G11" s="400"/>
      <c r="H11" s="400"/>
      <c r="I11" s="400"/>
      <c r="J11" s="400"/>
      <c r="K11" s="400"/>
      <c r="L11" s="369"/>
      <c r="M11" s="339">
        <f>M8-M9</f>
        <v>2107.2000000000007</v>
      </c>
      <c r="N11" s="344">
        <f>N8-N9</f>
        <v>2736.6399999999994</v>
      </c>
      <c r="O11" s="487">
        <f>O8-O9</f>
        <v>3402.2180000000008</v>
      </c>
    </row>
    <row r="12" spans="1:17" x14ac:dyDescent="0.2">
      <c r="A12" s="18"/>
      <c r="B12" s="391"/>
      <c r="C12" s="391"/>
      <c r="D12" s="391"/>
      <c r="E12" s="391"/>
      <c r="F12" s="391"/>
      <c r="G12" s="391"/>
      <c r="H12" s="391"/>
      <c r="I12" s="391"/>
      <c r="J12" s="391"/>
      <c r="K12" s="391"/>
      <c r="L12" s="371"/>
      <c r="M12" s="340"/>
      <c r="N12" s="345"/>
      <c r="O12" s="488"/>
    </row>
    <row r="13" spans="1:17" x14ac:dyDescent="0.2">
      <c r="A13" s="21">
        <v>4</v>
      </c>
      <c r="B13" s="394" t="s">
        <v>75</v>
      </c>
      <c r="C13" s="394"/>
      <c r="D13" s="394"/>
      <c r="E13" s="394"/>
      <c r="F13" s="394"/>
      <c r="G13" s="394"/>
      <c r="H13" s="394"/>
      <c r="I13" s="394"/>
      <c r="J13" s="394"/>
      <c r="K13" s="394"/>
      <c r="L13" s="367"/>
      <c r="M13" s="505">
        <v>621.31999999999994</v>
      </c>
      <c r="N13" s="507">
        <v>977.47</v>
      </c>
      <c r="O13" s="506">
        <v>1238.664</v>
      </c>
    </row>
    <row r="14" spans="1:17" x14ac:dyDescent="0.2">
      <c r="A14" s="21">
        <v>5</v>
      </c>
      <c r="B14" s="394" t="s">
        <v>76</v>
      </c>
      <c r="C14" s="394"/>
      <c r="D14" s="394"/>
      <c r="E14" s="394"/>
      <c r="F14" s="394"/>
      <c r="G14" s="394"/>
      <c r="H14" s="394"/>
      <c r="I14" s="394"/>
      <c r="J14" s="394"/>
      <c r="K14" s="394"/>
      <c r="L14" s="367"/>
      <c r="M14" s="341"/>
      <c r="N14" s="508"/>
      <c r="O14" s="489"/>
    </row>
    <row r="15" spans="1:17" x14ac:dyDescent="0.2">
      <c r="A15" s="21">
        <v>6</v>
      </c>
      <c r="B15" s="394" t="s">
        <v>77</v>
      </c>
      <c r="C15" s="394"/>
      <c r="D15" s="394"/>
      <c r="E15" s="394"/>
      <c r="F15" s="394"/>
      <c r="G15" s="394"/>
      <c r="H15" s="394"/>
      <c r="I15" s="394"/>
      <c r="J15" s="394"/>
      <c r="K15" s="394"/>
      <c r="L15" s="367"/>
      <c r="M15" s="341">
        <v>0</v>
      </c>
      <c r="N15" s="345">
        <v>0</v>
      </c>
      <c r="O15" s="488"/>
    </row>
    <row r="16" spans="1:17" x14ac:dyDescent="0.2">
      <c r="A16" s="21">
        <v>7</v>
      </c>
      <c r="B16" s="394" t="s">
        <v>78</v>
      </c>
      <c r="C16" s="394"/>
      <c r="D16" s="394"/>
      <c r="E16" s="394"/>
      <c r="F16" s="394"/>
      <c r="G16" s="394"/>
      <c r="H16" s="394"/>
      <c r="I16" s="394"/>
      <c r="J16" s="394"/>
      <c r="K16" s="394"/>
      <c r="L16" s="367"/>
      <c r="M16" s="341">
        <v>0</v>
      </c>
      <c r="N16" s="345">
        <v>0</v>
      </c>
      <c r="O16" s="488"/>
    </row>
    <row r="17" spans="1:19" x14ac:dyDescent="0.2">
      <c r="A17" s="21">
        <v>8</v>
      </c>
      <c r="B17" s="394" t="s">
        <v>79</v>
      </c>
      <c r="C17" s="394"/>
      <c r="D17" s="394"/>
      <c r="E17" s="394"/>
      <c r="F17" s="394"/>
      <c r="G17" s="394"/>
      <c r="H17" s="394"/>
      <c r="I17" s="394"/>
      <c r="J17" s="394"/>
      <c r="K17" s="394"/>
      <c r="L17" s="367"/>
      <c r="M17" s="341">
        <v>0</v>
      </c>
      <c r="N17" s="345">
        <v>0</v>
      </c>
      <c r="O17" s="488"/>
    </row>
    <row r="18" spans="1:19" x14ac:dyDescent="0.2">
      <c r="A18" s="21">
        <v>9</v>
      </c>
      <c r="B18" s="394" t="s">
        <v>80</v>
      </c>
      <c r="C18" s="394"/>
      <c r="D18" s="394"/>
      <c r="E18" s="394"/>
      <c r="F18" s="394"/>
      <c r="G18" s="394"/>
      <c r="H18" s="394"/>
      <c r="I18" s="394"/>
      <c r="J18" s="394"/>
      <c r="K18" s="394"/>
      <c r="L18" s="367"/>
      <c r="M18" s="340"/>
      <c r="N18" s="345"/>
      <c r="O18" s="488"/>
    </row>
    <row r="19" spans="1:19" ht="13.5" thickBot="1" x14ac:dyDescent="0.25">
      <c r="A19" s="22"/>
      <c r="B19" s="397"/>
      <c r="C19" s="397"/>
      <c r="D19" s="397"/>
      <c r="E19" s="397"/>
      <c r="F19" s="397"/>
      <c r="G19" s="397"/>
      <c r="H19" s="397"/>
      <c r="I19" s="397"/>
      <c r="J19" s="397"/>
      <c r="K19" s="397"/>
      <c r="L19" s="368"/>
      <c r="M19" s="342"/>
      <c r="N19" s="346"/>
      <c r="O19" s="490"/>
    </row>
    <row r="20" spans="1:19" ht="13.5" thickBot="1" x14ac:dyDescent="0.25">
      <c r="A20" s="23">
        <f>A18+1</f>
        <v>10</v>
      </c>
      <c r="B20" s="400" t="s">
        <v>81</v>
      </c>
      <c r="C20" s="400"/>
      <c r="D20" s="400"/>
      <c r="E20" s="400"/>
      <c r="F20" s="400"/>
      <c r="G20" s="400"/>
      <c r="H20" s="400"/>
      <c r="I20" s="400"/>
      <c r="J20" s="400"/>
      <c r="K20" s="400"/>
      <c r="L20" s="369"/>
      <c r="M20" s="454">
        <f>M11-SUM(M13:M18)</f>
        <v>1485.8800000000008</v>
      </c>
      <c r="N20" s="455">
        <f>N11-SUM(N13:N19)</f>
        <v>1759.1699999999994</v>
      </c>
      <c r="O20" s="491">
        <f>O11-SUM(O13:O19)</f>
        <v>2163.554000000001</v>
      </c>
    </row>
    <row r="21" spans="1:19" x14ac:dyDescent="0.2">
      <c r="A21" s="18"/>
      <c r="B21" s="391"/>
      <c r="C21" s="391"/>
      <c r="D21" s="391"/>
      <c r="E21" s="391"/>
      <c r="F21" s="391"/>
      <c r="G21" s="391"/>
      <c r="H21" s="391"/>
      <c r="I21" s="391"/>
      <c r="J21" s="391"/>
      <c r="K21" s="391"/>
      <c r="L21" s="371"/>
      <c r="M21" s="456"/>
      <c r="N21" s="457"/>
      <c r="O21" s="458"/>
    </row>
    <row r="22" spans="1:19" x14ac:dyDescent="0.2">
      <c r="A22" s="18">
        <f>A20+1</f>
        <v>11</v>
      </c>
      <c r="B22" s="394" t="s">
        <v>82</v>
      </c>
      <c r="C22" s="394"/>
      <c r="D22" s="394"/>
      <c r="E22" s="394"/>
      <c r="F22" s="394"/>
      <c r="G22" s="394"/>
      <c r="H22" s="394"/>
      <c r="I22" s="394"/>
      <c r="J22" s="394"/>
      <c r="K22" s="394"/>
      <c r="L22" s="367"/>
      <c r="M22" s="459">
        <v>0</v>
      </c>
      <c r="N22" s="460">
        <v>0</v>
      </c>
      <c r="O22" s="461"/>
    </row>
    <row r="23" spans="1:19" x14ac:dyDescent="0.2">
      <c r="A23" s="18">
        <v>12</v>
      </c>
      <c r="B23" s="394" t="s">
        <v>83</v>
      </c>
      <c r="C23" s="394"/>
      <c r="D23" s="394"/>
      <c r="E23" s="394"/>
      <c r="F23" s="394"/>
      <c r="G23" s="394"/>
      <c r="H23" s="394"/>
      <c r="I23" s="394"/>
      <c r="J23" s="394"/>
      <c r="K23" s="394"/>
      <c r="L23" s="367"/>
      <c r="M23" s="462">
        <v>0</v>
      </c>
      <c r="N23" s="463">
        <v>0</v>
      </c>
      <c r="O23" s="464"/>
    </row>
    <row r="24" spans="1:19" x14ac:dyDescent="0.2">
      <c r="A24" s="18">
        <v>13</v>
      </c>
      <c r="B24" s="394" t="s">
        <v>84</v>
      </c>
      <c r="C24" s="394"/>
      <c r="D24" s="394"/>
      <c r="E24" s="394"/>
      <c r="F24" s="394"/>
      <c r="G24" s="394"/>
      <c r="H24" s="394"/>
      <c r="I24" s="394"/>
      <c r="J24" s="394"/>
      <c r="K24" s="394"/>
      <c r="L24" s="367"/>
      <c r="M24" s="462">
        <v>0</v>
      </c>
      <c r="N24" s="463">
        <v>0</v>
      </c>
      <c r="O24" s="464"/>
    </row>
    <row r="25" spans="1:19" x14ac:dyDescent="0.2">
      <c r="A25" s="18">
        <v>14</v>
      </c>
      <c r="B25" s="394" t="s">
        <v>85</v>
      </c>
      <c r="C25" s="394"/>
      <c r="D25" s="394"/>
      <c r="E25" s="394"/>
      <c r="F25" s="394"/>
      <c r="G25" s="394"/>
      <c r="H25" s="394"/>
      <c r="I25" s="394"/>
      <c r="J25" s="394"/>
      <c r="K25" s="394"/>
      <c r="L25" s="367"/>
      <c r="M25" s="459">
        <v>0</v>
      </c>
      <c r="N25" s="463">
        <v>0</v>
      </c>
      <c r="O25" s="464"/>
    </row>
    <row r="26" spans="1:19" x14ac:dyDescent="0.2">
      <c r="A26" s="18">
        <v>15</v>
      </c>
      <c r="B26" s="394" t="s">
        <v>86</v>
      </c>
      <c r="C26" s="394"/>
      <c r="D26" s="394"/>
      <c r="E26" s="394"/>
      <c r="F26" s="394"/>
      <c r="G26" s="394"/>
      <c r="H26" s="394"/>
      <c r="I26" s="394"/>
      <c r="J26" s="394"/>
      <c r="K26" s="394"/>
      <c r="L26" s="367"/>
      <c r="M26" s="462">
        <v>0</v>
      </c>
      <c r="N26" s="463">
        <v>0</v>
      </c>
      <c r="O26" s="464"/>
    </row>
    <row r="27" spans="1:19" ht="13.5" thickBot="1" x14ac:dyDescent="0.25">
      <c r="A27" s="22"/>
      <c r="B27" s="397"/>
      <c r="C27" s="397"/>
      <c r="D27" s="397"/>
      <c r="E27" s="397"/>
      <c r="F27" s="397"/>
      <c r="G27" s="397"/>
      <c r="H27" s="397"/>
      <c r="I27" s="397"/>
      <c r="J27" s="397"/>
      <c r="K27" s="397"/>
      <c r="L27" s="368"/>
      <c r="M27" s="465"/>
      <c r="N27" s="466">
        <v>0</v>
      </c>
      <c r="O27" s="467"/>
    </row>
    <row r="28" spans="1:19" ht="13.5" thickBot="1" x14ac:dyDescent="0.25">
      <c r="A28" s="23">
        <v>16</v>
      </c>
      <c r="B28" s="400" t="s">
        <v>87</v>
      </c>
      <c r="C28" s="400"/>
      <c r="D28" s="400"/>
      <c r="E28" s="400"/>
      <c r="F28" s="400"/>
      <c r="G28" s="400"/>
      <c r="H28" s="400"/>
      <c r="I28" s="400"/>
      <c r="J28" s="400"/>
      <c r="K28" s="400"/>
      <c r="L28" s="369"/>
      <c r="M28" s="339">
        <f>M20+SUM(M22:M26)</f>
        <v>1485.8800000000008</v>
      </c>
      <c r="N28" s="344">
        <f>N20+SUM(N22:N26)</f>
        <v>1759.1699999999994</v>
      </c>
      <c r="O28" s="487">
        <f>O20+SUM(O22:O26)</f>
        <v>2163.554000000001</v>
      </c>
    </row>
    <row r="29" spans="1:19" x14ac:dyDescent="0.2">
      <c r="A29" s="18"/>
      <c r="B29" s="391"/>
      <c r="C29" s="391"/>
      <c r="D29" s="391"/>
      <c r="E29" s="391"/>
      <c r="F29" s="391"/>
      <c r="G29" s="391"/>
      <c r="H29" s="391"/>
      <c r="I29" s="391"/>
      <c r="J29" s="391"/>
      <c r="K29" s="391"/>
      <c r="L29" s="371"/>
      <c r="M29" s="468"/>
      <c r="N29" s="469"/>
      <c r="O29" s="458"/>
    </row>
    <row r="30" spans="1:19" x14ac:dyDescent="0.2">
      <c r="A30" s="21">
        <v>17</v>
      </c>
      <c r="B30" s="394" t="s">
        <v>88</v>
      </c>
      <c r="C30" s="394"/>
      <c r="D30" s="394"/>
      <c r="E30" s="394"/>
      <c r="F30" s="394"/>
      <c r="G30" s="394"/>
      <c r="H30" s="394"/>
      <c r="I30" s="394"/>
      <c r="J30" s="394"/>
      <c r="K30" s="394"/>
      <c r="L30" s="367"/>
      <c r="M30" s="453"/>
      <c r="N30" s="470"/>
      <c r="O30" s="492"/>
      <c r="Q30" s="323"/>
      <c r="R30" s="323"/>
      <c r="S30" s="322"/>
    </row>
    <row r="31" spans="1:19" ht="13.5" thickBot="1" x14ac:dyDescent="0.25">
      <c r="A31" s="22"/>
      <c r="B31" s="384"/>
      <c r="C31" s="384"/>
      <c r="D31" s="384"/>
      <c r="E31" s="384"/>
      <c r="F31" s="384"/>
      <c r="G31" s="384"/>
      <c r="H31" s="384"/>
      <c r="I31" s="384"/>
      <c r="J31" s="384"/>
      <c r="K31" s="384"/>
      <c r="L31" s="408"/>
      <c r="M31" s="471"/>
      <c r="N31" s="472"/>
      <c r="O31" s="493"/>
    </row>
    <row r="32" spans="1:19" ht="13.5" thickBot="1" x14ac:dyDescent="0.25">
      <c r="A32" s="23">
        <v>18</v>
      </c>
      <c r="B32" s="400" t="s">
        <v>89</v>
      </c>
      <c r="C32" s="400"/>
      <c r="D32" s="400"/>
      <c r="E32" s="400"/>
      <c r="F32" s="400"/>
      <c r="G32" s="400"/>
      <c r="H32" s="400"/>
      <c r="I32" s="400"/>
      <c r="J32" s="400"/>
      <c r="K32" s="400"/>
      <c r="L32" s="369"/>
      <c r="M32" s="339">
        <f>M28-M30</f>
        <v>1485.8800000000008</v>
      </c>
      <c r="N32" s="344">
        <f>N28-N30</f>
        <v>1759.1699999999994</v>
      </c>
      <c r="O32" s="487">
        <f>O28-O30</f>
        <v>2163.554000000001</v>
      </c>
    </row>
    <row r="33" spans="1:18" x14ac:dyDescent="0.2">
      <c r="A33" s="18"/>
      <c r="B33" s="391"/>
      <c r="C33" s="391"/>
      <c r="D33" s="391"/>
      <c r="E33" s="391"/>
      <c r="F33" s="391"/>
      <c r="G33" s="391"/>
      <c r="H33" s="391"/>
      <c r="I33" s="391"/>
      <c r="J33" s="391"/>
      <c r="K33" s="391"/>
      <c r="L33" s="371"/>
      <c r="M33" s="468"/>
      <c r="N33" s="469"/>
      <c r="O33" s="494"/>
    </row>
    <row r="34" spans="1:18" x14ac:dyDescent="0.2">
      <c r="A34" s="21">
        <v>19</v>
      </c>
      <c r="B34" s="394" t="s">
        <v>90</v>
      </c>
      <c r="C34" s="394"/>
      <c r="D34" s="394"/>
      <c r="E34" s="394"/>
      <c r="F34" s="394"/>
      <c r="G34" s="394"/>
      <c r="H34" s="394"/>
      <c r="I34" s="394"/>
      <c r="J34" s="394"/>
      <c r="K34" s="394"/>
      <c r="L34" s="367"/>
      <c r="M34" s="453">
        <v>10.199999999999999</v>
      </c>
      <c r="N34" s="509">
        <v>21</v>
      </c>
      <c r="O34" s="492">
        <v>30</v>
      </c>
    </row>
    <row r="35" spans="1:18" x14ac:dyDescent="0.2">
      <c r="A35" s="22">
        <v>20</v>
      </c>
      <c r="B35" s="394" t="s">
        <v>91</v>
      </c>
      <c r="C35" s="394"/>
      <c r="D35" s="394"/>
      <c r="E35" s="394"/>
      <c r="F35" s="394"/>
      <c r="G35" s="394"/>
      <c r="H35" s="394"/>
      <c r="I35" s="394"/>
      <c r="J35" s="394"/>
      <c r="K35" s="394"/>
      <c r="L35" s="367"/>
      <c r="M35" s="453">
        <v>0</v>
      </c>
      <c r="N35" s="509">
        <v>0</v>
      </c>
      <c r="O35" s="464"/>
    </row>
    <row r="36" spans="1:18" x14ac:dyDescent="0.2">
      <c r="A36" s="21">
        <v>21</v>
      </c>
      <c r="B36" s="394" t="s">
        <v>92</v>
      </c>
      <c r="C36" s="394"/>
      <c r="D36" s="394"/>
      <c r="E36" s="394"/>
      <c r="F36" s="394"/>
      <c r="G36" s="394"/>
      <c r="H36" s="394"/>
      <c r="I36" s="394"/>
      <c r="J36" s="394"/>
      <c r="K36" s="394"/>
      <c r="L36" s="367"/>
      <c r="M36" s="453">
        <v>0</v>
      </c>
      <c r="N36" s="470">
        <v>0</v>
      </c>
      <c r="O36" s="461"/>
    </row>
    <row r="37" spans="1:18" x14ac:dyDescent="0.2">
      <c r="A37" s="22">
        <v>22</v>
      </c>
      <c r="B37" s="394" t="s">
        <v>93</v>
      </c>
      <c r="C37" s="394"/>
      <c r="D37" s="394"/>
      <c r="E37" s="394"/>
      <c r="F37" s="394"/>
      <c r="G37" s="394"/>
      <c r="H37" s="394"/>
      <c r="I37" s="394"/>
      <c r="J37" s="394"/>
      <c r="K37" s="394"/>
      <c r="L37" s="367"/>
      <c r="M37" s="468">
        <v>0</v>
      </c>
      <c r="N37" s="469">
        <v>0</v>
      </c>
      <c r="O37" s="473"/>
    </row>
    <row r="38" spans="1:18" ht="13.5" thickBot="1" x14ac:dyDescent="0.25">
      <c r="A38" s="98"/>
      <c r="B38" s="409"/>
      <c r="C38" s="409"/>
      <c r="D38" s="409"/>
      <c r="E38" s="409"/>
      <c r="F38" s="409"/>
      <c r="G38" s="409"/>
      <c r="H38" s="409"/>
      <c r="I38" s="409"/>
      <c r="J38" s="409"/>
      <c r="K38" s="409"/>
      <c r="L38" s="410"/>
      <c r="M38" s="474"/>
      <c r="N38" s="475"/>
      <c r="O38" s="476"/>
      <c r="R38" s="324"/>
    </row>
    <row r="39" spans="1:18" ht="13.5" thickBot="1" x14ac:dyDescent="0.25">
      <c r="A39" s="329">
        <v>23</v>
      </c>
      <c r="B39" s="405" t="s">
        <v>94</v>
      </c>
      <c r="C39" s="406"/>
      <c r="D39" s="406"/>
      <c r="E39" s="406"/>
      <c r="F39" s="406"/>
      <c r="G39" s="406"/>
      <c r="H39" s="406"/>
      <c r="I39" s="406"/>
      <c r="J39" s="406"/>
      <c r="K39" s="406"/>
      <c r="L39" s="407"/>
      <c r="M39" s="454">
        <f>M32-SUM(M34:M37)</f>
        <v>1475.6800000000007</v>
      </c>
      <c r="N39" s="455">
        <f>N32-SUM(N34:N37)</f>
        <v>1738.1699999999994</v>
      </c>
      <c r="O39" s="495">
        <f>O32-SUM(O34:O37)</f>
        <v>2133.554000000001</v>
      </c>
      <c r="R39" s="324"/>
    </row>
    <row r="40" spans="1:18" x14ac:dyDescent="0.2">
      <c r="A40" s="330"/>
      <c r="B40" s="390"/>
      <c r="C40" s="391"/>
      <c r="D40" s="391"/>
      <c r="E40" s="391"/>
      <c r="F40" s="391"/>
      <c r="G40" s="391"/>
      <c r="H40" s="391"/>
      <c r="I40" s="391"/>
      <c r="J40" s="391"/>
      <c r="K40" s="391"/>
      <c r="L40" s="392"/>
      <c r="M40" s="456"/>
      <c r="N40" s="457"/>
      <c r="O40" s="458"/>
      <c r="R40" s="324"/>
    </row>
    <row r="41" spans="1:18" x14ac:dyDescent="0.2">
      <c r="A41" s="330">
        <v>24</v>
      </c>
      <c r="B41" s="393" t="s">
        <v>95</v>
      </c>
      <c r="C41" s="394"/>
      <c r="D41" s="394"/>
      <c r="E41" s="394"/>
      <c r="F41" s="394"/>
      <c r="G41" s="394"/>
      <c r="H41" s="394"/>
      <c r="I41" s="394"/>
      <c r="J41" s="394"/>
      <c r="K41" s="394"/>
      <c r="L41" s="395"/>
      <c r="M41" s="477">
        <v>0</v>
      </c>
      <c r="N41" s="478">
        <v>0</v>
      </c>
      <c r="O41" s="496"/>
      <c r="R41" s="324"/>
    </row>
    <row r="42" spans="1:18" ht="13.5" thickBot="1" x14ac:dyDescent="0.25">
      <c r="A42" s="331"/>
      <c r="B42" s="396"/>
      <c r="C42" s="397"/>
      <c r="D42" s="397"/>
      <c r="E42" s="397"/>
      <c r="F42" s="397"/>
      <c r="G42" s="397"/>
      <c r="H42" s="397"/>
      <c r="I42" s="397"/>
      <c r="J42" s="397"/>
      <c r="K42" s="397"/>
      <c r="L42" s="398"/>
      <c r="M42" s="462"/>
      <c r="N42" s="463"/>
      <c r="O42" s="497"/>
      <c r="R42" s="324"/>
    </row>
    <row r="43" spans="1:18" ht="13.5" thickBot="1" x14ac:dyDescent="0.25">
      <c r="A43" s="329">
        <v>25</v>
      </c>
      <c r="B43" s="399" t="s">
        <v>96</v>
      </c>
      <c r="C43" s="400"/>
      <c r="D43" s="400"/>
      <c r="E43" s="400"/>
      <c r="F43" s="400"/>
      <c r="G43" s="400"/>
      <c r="H43" s="400"/>
      <c r="I43" s="400"/>
      <c r="J43" s="400"/>
      <c r="K43" s="400"/>
      <c r="L43" s="401"/>
      <c r="M43" s="454">
        <f>M39-M41</f>
        <v>1475.6800000000007</v>
      </c>
      <c r="N43" s="455">
        <f>N39-N41</f>
        <v>1738.1699999999994</v>
      </c>
      <c r="O43" s="495">
        <f>O39-O41</f>
        <v>2133.554000000001</v>
      </c>
      <c r="R43" s="324"/>
    </row>
    <row r="44" spans="1:18" x14ac:dyDescent="0.2">
      <c r="A44" s="332"/>
      <c r="B44" s="402"/>
      <c r="C44" s="403"/>
      <c r="D44" s="403"/>
      <c r="E44" s="403"/>
      <c r="F44" s="403"/>
      <c r="G44" s="403"/>
      <c r="H44" s="403"/>
      <c r="I44" s="403"/>
      <c r="J44" s="403"/>
      <c r="K44" s="403"/>
      <c r="L44" s="404"/>
      <c r="M44" s="479"/>
      <c r="N44" s="480"/>
      <c r="O44" s="498"/>
      <c r="R44" s="324"/>
    </row>
    <row r="45" spans="1:18" x14ac:dyDescent="0.2">
      <c r="A45" s="333">
        <v>26</v>
      </c>
      <c r="B45" s="393" t="s">
        <v>97</v>
      </c>
      <c r="C45" s="394"/>
      <c r="D45" s="394"/>
      <c r="E45" s="394"/>
      <c r="F45" s="394"/>
      <c r="G45" s="394"/>
      <c r="H45" s="394"/>
      <c r="I45" s="394"/>
      <c r="J45" s="394"/>
      <c r="K45" s="394"/>
      <c r="L45" s="395"/>
      <c r="M45" s="459">
        <v>0</v>
      </c>
      <c r="N45" s="460">
        <v>0</v>
      </c>
      <c r="O45" s="499"/>
      <c r="R45" s="324"/>
    </row>
    <row r="46" spans="1:18" ht="13.5" thickBot="1" x14ac:dyDescent="0.25">
      <c r="A46" s="334"/>
      <c r="B46" s="383"/>
      <c r="C46" s="384"/>
      <c r="D46" s="384"/>
      <c r="E46" s="384"/>
      <c r="F46" s="384"/>
      <c r="G46" s="384"/>
      <c r="H46" s="384"/>
      <c r="I46" s="384"/>
      <c r="J46" s="384"/>
      <c r="K46" s="384"/>
      <c r="L46" s="385"/>
      <c r="M46" s="481"/>
      <c r="N46" s="482"/>
      <c r="O46" s="500"/>
      <c r="R46" s="325"/>
    </row>
    <row r="47" spans="1:18" ht="13.5" thickBot="1" x14ac:dyDescent="0.25">
      <c r="A47" s="329">
        <v>27</v>
      </c>
      <c r="B47" s="386" t="s">
        <v>98</v>
      </c>
      <c r="C47" s="387"/>
      <c r="D47" s="387"/>
      <c r="E47" s="387"/>
      <c r="F47" s="387"/>
      <c r="G47" s="387"/>
      <c r="H47" s="387"/>
      <c r="I47" s="387"/>
      <c r="J47" s="387"/>
      <c r="K47" s="387"/>
      <c r="L47" s="388"/>
      <c r="M47" s="454">
        <f>M43-M45</f>
        <v>1475.6800000000007</v>
      </c>
      <c r="N47" s="455">
        <f>N43-N45</f>
        <v>1738.1699999999994</v>
      </c>
      <c r="O47" s="495">
        <f>O43-O45</f>
        <v>2133.554000000001</v>
      </c>
      <c r="R47" s="325"/>
    </row>
    <row r="48" spans="1:18" x14ac:dyDescent="0.2">
      <c r="A48" s="102"/>
      <c r="B48" s="389"/>
      <c r="C48" s="389"/>
      <c r="D48" s="389"/>
      <c r="E48" s="389"/>
      <c r="F48" s="389"/>
      <c r="G48" s="389"/>
      <c r="H48" s="389"/>
      <c r="I48" s="389"/>
      <c r="J48" s="389"/>
      <c r="K48" s="389"/>
      <c r="L48" s="154"/>
      <c r="M48" s="102"/>
      <c r="N48" s="102"/>
      <c r="O48" s="102"/>
      <c r="R48" s="325"/>
    </row>
    <row r="49" spans="1:18" x14ac:dyDescent="0.2">
      <c r="A49" s="103"/>
      <c r="R49" s="325"/>
    </row>
    <row r="50" spans="1:18" x14ac:dyDescent="0.2">
      <c r="R50" s="326"/>
    </row>
  </sheetData>
  <mergeCells count="51">
    <mergeCell ref="A1:O1"/>
    <mergeCell ref="A2:B2"/>
    <mergeCell ref="C2:L2"/>
    <mergeCell ref="N2:O2"/>
    <mergeCell ref="A3:B3"/>
    <mergeCell ref="C3:L3"/>
    <mergeCell ref="B15:L15"/>
    <mergeCell ref="A4:O4"/>
    <mergeCell ref="B5:L5"/>
    <mergeCell ref="B6:L6"/>
    <mergeCell ref="B7:L7"/>
    <mergeCell ref="B8:L8"/>
    <mergeCell ref="B9:L9"/>
    <mergeCell ref="B10:L10"/>
    <mergeCell ref="B11:L11"/>
    <mergeCell ref="B12:L12"/>
    <mergeCell ref="B13:L13"/>
    <mergeCell ref="B14:L14"/>
    <mergeCell ref="B27:L27"/>
    <mergeCell ref="B16:L16"/>
    <mergeCell ref="B17:L17"/>
    <mergeCell ref="B18:L18"/>
    <mergeCell ref="B19:L19"/>
    <mergeCell ref="B20:L20"/>
    <mergeCell ref="B21:L21"/>
    <mergeCell ref="B22:L22"/>
    <mergeCell ref="B23:L23"/>
    <mergeCell ref="B24:L24"/>
    <mergeCell ref="B25:L25"/>
    <mergeCell ref="B26:L26"/>
    <mergeCell ref="B39:L39"/>
    <mergeCell ref="B28:L28"/>
    <mergeCell ref="B29:L29"/>
    <mergeCell ref="B30:L30"/>
    <mergeCell ref="B31:L31"/>
    <mergeCell ref="B32:L32"/>
    <mergeCell ref="B33:L33"/>
    <mergeCell ref="B34:L34"/>
    <mergeCell ref="B35:L35"/>
    <mergeCell ref="B36:L36"/>
    <mergeCell ref="B37:L37"/>
    <mergeCell ref="B38:L38"/>
    <mergeCell ref="B46:L46"/>
    <mergeCell ref="B47:L47"/>
    <mergeCell ref="B48:K48"/>
    <mergeCell ref="B40:L40"/>
    <mergeCell ref="B41:L41"/>
    <mergeCell ref="B42:L42"/>
    <mergeCell ref="B43:L43"/>
    <mergeCell ref="B44:L44"/>
    <mergeCell ref="B45:L45"/>
  </mergeCells>
  <pageMargins left="0.49027777777777776" right="0.75" top="1.5020833333333334" bottom="1.0034722222222223" header="0.5" footer="0.5"/>
  <pageSetup paperSize="9" firstPageNumber="0" orientation="portrait" horizontalDpi="300" verticalDpi="300" r:id="rId1"/>
  <headerFooter alignWithMargins="0">
    <oddHeader>&amp;R&amp;"Tahoma,Bold"&amp;8Appendix 3.1
Part 2</oddHeader>
    <oddFooter>&amp;C&amp;"Tahoma,Bold"&amp;6Page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35"/>
  <sheetViews>
    <sheetView view="pageBreakPreview" topLeftCell="A13" zoomScale="140" zoomScaleSheetLayoutView="140" workbookViewId="0">
      <selection activeCell="T22" sqref="T22"/>
    </sheetView>
  </sheetViews>
  <sheetFormatPr defaultRowHeight="12.75" x14ac:dyDescent="0.2"/>
  <cols>
    <col min="1" max="1" width="4.85546875" style="104" customWidth="1"/>
    <col min="2" max="7" width="9.140625" style="104"/>
    <col min="8" max="12" width="0" style="104" hidden="1" customWidth="1"/>
    <col min="13" max="13" width="12" style="104" customWidth="1"/>
    <col min="14" max="14" width="9.5703125" style="104" customWidth="1"/>
    <col min="15" max="15" width="10.140625" style="104" customWidth="1"/>
    <col min="16" max="16384" width="9.140625" style="104"/>
  </cols>
  <sheetData>
    <row r="1" spans="1:15" ht="15" x14ac:dyDescent="0.2">
      <c r="A1" s="377" t="s">
        <v>0</v>
      </c>
      <c r="B1" s="377"/>
      <c r="C1" s="377"/>
      <c r="D1" s="377"/>
      <c r="E1" s="377"/>
      <c r="F1" s="377"/>
      <c r="G1" s="377"/>
      <c r="H1" s="377"/>
      <c r="I1" s="377"/>
      <c r="J1" s="377"/>
      <c r="K1" s="377"/>
      <c r="L1" s="377"/>
      <c r="M1" s="377"/>
      <c r="N1" s="377"/>
      <c r="O1" s="377"/>
    </row>
    <row r="2" spans="1:15" x14ac:dyDescent="0.2">
      <c r="A2" s="378" t="s">
        <v>1</v>
      </c>
      <c r="B2" s="378"/>
      <c r="C2" s="417" t="str">
        <f>BALANCE_SHEET!C2</f>
        <v>Mr. Eung Leang Seng, Mdm. Mao Kimsean, and Miss. Eung Maugkim</v>
      </c>
      <c r="D2" s="417"/>
      <c r="E2" s="417"/>
      <c r="F2" s="417"/>
      <c r="G2" s="417"/>
      <c r="H2" s="417"/>
      <c r="I2" s="417"/>
      <c r="J2" s="417"/>
      <c r="K2" s="417"/>
      <c r="L2" s="417"/>
      <c r="M2" s="88" t="s">
        <v>2</v>
      </c>
      <c r="N2" s="423" t="str">
        <f>BALANCE_SHEET!N2</f>
        <v>RHBIBL/0002/2018/0004</v>
      </c>
      <c r="O2" s="423"/>
    </row>
    <row r="3" spans="1:15" x14ac:dyDescent="0.2">
      <c r="A3" s="381" t="s">
        <v>69</v>
      </c>
      <c r="B3" s="381"/>
      <c r="C3" s="419" t="str">
        <f>BALANCE_SHEET!C3</f>
        <v>None</v>
      </c>
      <c r="D3" s="419"/>
      <c r="E3" s="419"/>
      <c r="F3" s="419"/>
      <c r="G3" s="419"/>
      <c r="H3" s="419"/>
      <c r="I3" s="419"/>
      <c r="J3" s="419"/>
      <c r="K3" s="419"/>
      <c r="L3" s="419"/>
      <c r="M3" s="89" t="s">
        <v>5</v>
      </c>
      <c r="N3" s="90" t="str">
        <f>BALANCE_SHEET!N3</f>
        <v>19-02-2018</v>
      </c>
      <c r="O3" s="91"/>
    </row>
    <row r="4" spans="1:15" x14ac:dyDescent="0.2">
      <c r="A4" s="372" t="s">
        <v>99</v>
      </c>
      <c r="B4" s="372"/>
      <c r="C4" s="372"/>
      <c r="D4" s="372"/>
      <c r="E4" s="372"/>
      <c r="F4" s="372"/>
      <c r="G4" s="372"/>
      <c r="H4" s="372"/>
      <c r="I4" s="372"/>
      <c r="J4" s="372"/>
      <c r="K4" s="372"/>
      <c r="L4" s="372"/>
      <c r="M4" s="372"/>
      <c r="N4" s="372"/>
      <c r="O4" s="372"/>
    </row>
    <row r="5" spans="1:15" x14ac:dyDescent="0.2">
      <c r="A5" s="92"/>
      <c r="B5" s="373" t="s">
        <v>100</v>
      </c>
      <c r="C5" s="373"/>
      <c r="D5" s="373"/>
      <c r="E5" s="373"/>
      <c r="F5" s="373"/>
      <c r="G5" s="373"/>
      <c r="H5" s="373"/>
      <c r="I5" s="373"/>
      <c r="J5" s="373"/>
      <c r="K5" s="373"/>
      <c r="L5" s="373"/>
      <c r="M5" s="105" t="str">
        <f>BALANCE_SHEET!M5</f>
        <v>Unaudited</v>
      </c>
      <c r="N5" s="105" t="str">
        <f>BALANCE_SHEET!N5</f>
        <v>Unaudited</v>
      </c>
      <c r="O5" s="106" t="str">
        <f>BALANCE_SHEET!O5</f>
        <v>Unaudited</v>
      </c>
    </row>
    <row r="6" spans="1:15" x14ac:dyDescent="0.2">
      <c r="A6" s="9"/>
      <c r="B6" s="374" t="s">
        <v>71</v>
      </c>
      <c r="C6" s="374"/>
      <c r="D6" s="374"/>
      <c r="E6" s="374"/>
      <c r="F6" s="374"/>
      <c r="G6" s="374"/>
      <c r="H6" s="374"/>
      <c r="I6" s="374"/>
      <c r="J6" s="374"/>
      <c r="K6" s="374"/>
      <c r="L6" s="374"/>
      <c r="M6" s="107" t="str">
        <f>BALANCE_SHEET!M6</f>
        <v>31-12-2015</v>
      </c>
      <c r="N6" s="107" t="str">
        <f>BALANCE_SHEET!N6</f>
        <v>31-12-2016</v>
      </c>
      <c r="O6" s="108" t="str">
        <f>BALANCE_SHEET!O6</f>
        <v>31-12-2017</v>
      </c>
    </row>
    <row r="7" spans="1:15" x14ac:dyDescent="0.2">
      <c r="A7" s="16" t="s">
        <v>13</v>
      </c>
      <c r="B7" s="376"/>
      <c r="C7" s="376"/>
      <c r="D7" s="376"/>
      <c r="E7" s="376"/>
      <c r="F7" s="376"/>
      <c r="G7" s="376"/>
      <c r="H7" s="376"/>
      <c r="I7" s="376"/>
      <c r="J7" s="376"/>
      <c r="K7" s="376"/>
      <c r="L7" s="376"/>
      <c r="M7" s="109"/>
      <c r="N7" s="109" t="str">
        <f>BALANCE_SHEET!N9</f>
        <v>US$ (000)</v>
      </c>
      <c r="O7" s="96" t="str">
        <f>BALANCE_SHEET!O9</f>
        <v>US$ (000)</v>
      </c>
    </row>
    <row r="8" spans="1:15" x14ac:dyDescent="0.2">
      <c r="A8" s="110"/>
      <c r="B8" s="422" t="s">
        <v>101</v>
      </c>
      <c r="C8" s="422"/>
      <c r="D8" s="422"/>
      <c r="E8" s="422"/>
      <c r="F8" s="422"/>
      <c r="G8" s="422"/>
      <c r="H8" s="422"/>
      <c r="I8" s="422"/>
      <c r="J8" s="422"/>
      <c r="K8" s="422"/>
      <c r="L8" s="422"/>
      <c r="M8" s="111"/>
      <c r="N8" s="111"/>
      <c r="O8" s="112"/>
    </row>
    <row r="9" spans="1:15" x14ac:dyDescent="0.2">
      <c r="A9" s="21">
        <v>1</v>
      </c>
      <c r="B9" s="367" t="s">
        <v>102</v>
      </c>
      <c r="C9" s="367"/>
      <c r="D9" s="367"/>
      <c r="E9" s="367"/>
      <c r="F9" s="367"/>
      <c r="G9" s="367"/>
      <c r="H9" s="367"/>
      <c r="I9" s="367"/>
      <c r="J9" s="367"/>
      <c r="K9" s="367"/>
      <c r="L9" s="367"/>
      <c r="M9" s="113">
        <f>Income_Statement!M32</f>
        <v>1485.8800000000008</v>
      </c>
      <c r="N9" s="113">
        <f>Income_Statement!N32</f>
        <v>1759.1699999999994</v>
      </c>
      <c r="O9" s="114">
        <f>Income_Statement!O32</f>
        <v>2163.554000000001</v>
      </c>
    </row>
    <row r="10" spans="1:15" x14ac:dyDescent="0.2">
      <c r="A10" s="21">
        <v>2</v>
      </c>
      <c r="B10" s="367" t="s">
        <v>76</v>
      </c>
      <c r="C10" s="367"/>
      <c r="D10" s="367"/>
      <c r="E10" s="367"/>
      <c r="F10" s="367"/>
      <c r="G10" s="367"/>
      <c r="H10" s="367"/>
      <c r="I10" s="367"/>
      <c r="J10" s="367"/>
      <c r="K10" s="367"/>
      <c r="L10" s="367"/>
      <c r="M10" s="113">
        <f>Income_Statement!M14</f>
        <v>0</v>
      </c>
      <c r="N10" s="113">
        <f>Income_Statement!N14</f>
        <v>0</v>
      </c>
      <c r="O10" s="114">
        <f>Income_Statement!O14</f>
        <v>0</v>
      </c>
    </row>
    <row r="11" spans="1:15" x14ac:dyDescent="0.2">
      <c r="A11" s="21">
        <v>3</v>
      </c>
      <c r="B11" s="367" t="s">
        <v>103</v>
      </c>
      <c r="C11" s="367"/>
      <c r="D11" s="367"/>
      <c r="E11" s="367"/>
      <c r="F11" s="367"/>
      <c r="G11" s="367"/>
      <c r="H11" s="367"/>
      <c r="I11" s="367"/>
      <c r="J11" s="367"/>
      <c r="K11" s="367"/>
      <c r="L11" s="367"/>
      <c r="M11" s="113">
        <f>SUM(Income_Statement!M34:M37,Income_Statement!M41,Income_Statement!M45)*-1</f>
        <v>-10.199999999999999</v>
      </c>
      <c r="N11" s="113">
        <f>SUM(Income_Statement!N34:N37,Income_Statement!N41,Income_Statement!N45)*-1</f>
        <v>-21</v>
      </c>
      <c r="O11" s="114">
        <f>SUM(Income_Statement!O34:O37,Income_Statement!O41,Income_Statement!O45)*-1</f>
        <v>-30</v>
      </c>
    </row>
    <row r="12" spans="1:15" x14ac:dyDescent="0.2">
      <c r="A12" s="21">
        <v>4</v>
      </c>
      <c r="B12" s="367" t="s">
        <v>104</v>
      </c>
      <c r="C12" s="367"/>
      <c r="D12" s="367"/>
      <c r="E12" s="367"/>
      <c r="F12" s="367"/>
      <c r="G12" s="367"/>
      <c r="H12" s="367"/>
      <c r="I12" s="367"/>
      <c r="J12" s="367"/>
      <c r="K12" s="367"/>
      <c r="L12" s="367"/>
      <c r="M12" s="113">
        <f>(BALANCE_SHEET!L13+BALANCE_SHEET!L14)-(BALANCE_SHEET!M13+BALANCE_SHEET!M14)</f>
        <v>0</v>
      </c>
      <c r="N12" s="113">
        <f>(BALANCE_SHEET!M13+BALANCE_SHEET!M14)-(BALANCE_SHEET!N13+BALANCE_SHEET!N14)</f>
        <v>0</v>
      </c>
      <c r="O12" s="114">
        <f>(BALANCE_SHEET!N13+BALANCE_SHEET!N14)-(BALANCE_SHEET!O13+BALANCE_SHEET!O14)</f>
        <v>0</v>
      </c>
    </row>
    <row r="13" spans="1:15" x14ac:dyDescent="0.2">
      <c r="A13" s="21">
        <v>5</v>
      </c>
      <c r="B13" s="367" t="s">
        <v>105</v>
      </c>
      <c r="C13" s="367"/>
      <c r="D13" s="367"/>
      <c r="E13" s="367"/>
      <c r="F13" s="367"/>
      <c r="G13" s="367"/>
      <c r="H13" s="367"/>
      <c r="I13" s="367"/>
      <c r="J13" s="367"/>
      <c r="K13" s="367"/>
      <c r="L13" s="367"/>
      <c r="M13" s="113">
        <f>BALANCE_SHEET!L12-BALANCE_SHEET!M12</f>
        <v>0</v>
      </c>
      <c r="N13" s="113">
        <f>BALANCE_SHEET!M12-BALANCE_SHEET!N12</f>
        <v>0</v>
      </c>
      <c r="O13" s="114">
        <f>BALANCE_SHEET!N12-BALANCE_SHEET!O12</f>
        <v>0</v>
      </c>
    </row>
    <row r="14" spans="1:15" x14ac:dyDescent="0.2">
      <c r="A14" s="21">
        <v>6</v>
      </c>
      <c r="B14" s="367" t="s">
        <v>106</v>
      </c>
      <c r="C14" s="367"/>
      <c r="D14" s="367"/>
      <c r="E14" s="367"/>
      <c r="F14" s="367"/>
      <c r="G14" s="367"/>
      <c r="H14" s="367"/>
      <c r="I14" s="367"/>
      <c r="J14" s="367"/>
      <c r="K14" s="367"/>
      <c r="L14" s="367"/>
      <c r="M14" s="113">
        <f>(BALANCE_SHEET!M34+BALANCE_SHEET!M35)-(BALANCE_SHEET!L34+BALANCE_SHEET!L35)</f>
        <v>0</v>
      </c>
      <c r="N14" s="113">
        <f>(BALANCE_SHEET!N34+BALANCE_SHEET!N35)-(BALANCE_SHEET!M34+BALANCE_SHEET!M35)</f>
        <v>0</v>
      </c>
      <c r="O14" s="114">
        <f>(BALANCE_SHEET!O34+BALANCE_SHEET!O35)-(BALANCE_SHEET!N34+BALANCE_SHEET!N35)</f>
        <v>0</v>
      </c>
    </row>
    <row r="15" spans="1:15" ht="13.5" thickBot="1" x14ac:dyDescent="0.25">
      <c r="A15" s="21">
        <v>7</v>
      </c>
      <c r="B15" s="368" t="s">
        <v>107</v>
      </c>
      <c r="C15" s="368"/>
      <c r="D15" s="368"/>
      <c r="E15" s="368"/>
      <c r="F15" s="368"/>
      <c r="G15" s="368"/>
      <c r="H15" s="368"/>
      <c r="I15" s="368"/>
      <c r="J15" s="368"/>
      <c r="K15" s="368"/>
      <c r="L15" s="368"/>
      <c r="M15" s="113">
        <f>(SUM(BALANCE_SHEET!L15,BALANCE_SHEET!L17:L18)-SUM(BALANCE_SHEET!M15,BALANCE_SHEET!M17:M18))+(SUM(BALANCE_SHEET!M36,BALANCE_SHEET!M38:M40)-SUM(BALANCE_SHEET!L36,BALANCE_SHEET!L38:L40))</f>
        <v>0</v>
      </c>
      <c r="N15" s="113">
        <f>(SUM(BALANCE_SHEET!M15,BALANCE_SHEET!M17:M18)-SUM(BALANCE_SHEET!N15,BALANCE_SHEET!N17:N18))+(SUM(BALANCE_SHEET!N36,BALANCE_SHEET!N38:N40)-SUM(BALANCE_SHEET!M36,BALANCE_SHEET!M38:M40))</f>
        <v>0</v>
      </c>
      <c r="O15" s="114">
        <f>(SUM(BALANCE_SHEET!N15,BALANCE_SHEET!N17:N18)-SUM(BALANCE_SHEET!O15,BALANCE_SHEET!O17:O18))+(SUM(BALANCE_SHEET!O36,BALANCE_SHEET!O38:O40)-SUM(BALANCE_SHEET!N36,BALANCE_SHEET!N38:N40))</f>
        <v>0</v>
      </c>
    </row>
    <row r="16" spans="1:15" ht="13.5" thickBot="1" x14ac:dyDescent="0.25">
      <c r="A16" s="23">
        <v>8</v>
      </c>
      <c r="B16" s="369" t="s">
        <v>108</v>
      </c>
      <c r="C16" s="369"/>
      <c r="D16" s="369"/>
      <c r="E16" s="369"/>
      <c r="F16" s="369"/>
      <c r="G16" s="369"/>
      <c r="H16" s="369"/>
      <c r="I16" s="369"/>
      <c r="J16" s="369"/>
      <c r="K16" s="369"/>
      <c r="L16" s="369"/>
      <c r="M16" s="100">
        <f>SUM(M9:M15)</f>
        <v>1475.6800000000007</v>
      </c>
      <c r="N16" s="100">
        <f>SUM(N9:N15)</f>
        <v>1738.1699999999994</v>
      </c>
      <c r="O16" s="101">
        <f>SUM(O9:O15)</f>
        <v>2133.554000000001</v>
      </c>
    </row>
    <row r="17" spans="1:15" x14ac:dyDescent="0.2">
      <c r="A17" s="115"/>
      <c r="B17" s="371"/>
      <c r="C17" s="371"/>
      <c r="D17" s="371"/>
      <c r="E17" s="371"/>
      <c r="F17" s="371"/>
      <c r="G17" s="371"/>
      <c r="H17" s="371"/>
      <c r="I17" s="371"/>
      <c r="J17" s="371"/>
      <c r="K17" s="371"/>
      <c r="L17" s="371"/>
      <c r="M17" s="116"/>
      <c r="N17" s="117"/>
      <c r="O17" s="118"/>
    </row>
    <row r="18" spans="1:15" x14ac:dyDescent="0.2">
      <c r="A18" s="110"/>
      <c r="B18" s="422" t="s">
        <v>109</v>
      </c>
      <c r="C18" s="422"/>
      <c r="D18" s="422"/>
      <c r="E18" s="422"/>
      <c r="F18" s="422"/>
      <c r="G18" s="422"/>
      <c r="H18" s="422"/>
      <c r="I18" s="422"/>
      <c r="J18" s="422"/>
      <c r="K18" s="422"/>
      <c r="L18" s="422"/>
      <c r="M18" s="119"/>
      <c r="N18" s="119"/>
      <c r="O18" s="120"/>
    </row>
    <row r="19" spans="1:15" x14ac:dyDescent="0.2">
      <c r="A19" s="21">
        <v>9</v>
      </c>
      <c r="B19" s="367" t="s">
        <v>110</v>
      </c>
      <c r="C19" s="367"/>
      <c r="D19" s="367"/>
      <c r="E19" s="367"/>
      <c r="F19" s="367"/>
      <c r="G19" s="367"/>
      <c r="H19" s="367"/>
      <c r="I19" s="367"/>
      <c r="J19" s="367"/>
      <c r="K19" s="367"/>
      <c r="L19" s="367"/>
      <c r="M19" s="113">
        <f>(SUM(BALANCE_SHEET!L20:L22))-SUM(BALANCE_SHEET!M20:M22)-BALANCE_SHEET!M75</f>
        <v>0</v>
      </c>
      <c r="N19" s="113">
        <f>(SUM(BALANCE_SHEET!M20:M22))-SUM(BALANCE_SHEET!N20:N22)-BALANCE_SHEET!N75</f>
        <v>0</v>
      </c>
      <c r="O19" s="114">
        <f>SUM(BALANCE_SHEET!N20:N22)-SUM(BALANCE_SHEET!O20:O22)-BALANCE_SHEET!O75</f>
        <v>0</v>
      </c>
    </row>
    <row r="20" spans="1:15" ht="13.5" thickBot="1" x14ac:dyDescent="0.25">
      <c r="A20" s="21">
        <v>10</v>
      </c>
      <c r="B20" s="368" t="s">
        <v>111</v>
      </c>
      <c r="C20" s="368"/>
      <c r="D20" s="368"/>
      <c r="E20" s="368"/>
      <c r="F20" s="368"/>
      <c r="G20" s="368"/>
      <c r="H20" s="368"/>
      <c r="I20" s="368"/>
      <c r="J20" s="368"/>
      <c r="K20" s="368"/>
      <c r="L20" s="368"/>
      <c r="M20" s="113">
        <f>SUM(BALANCE_SHEET!L23:L27)-SUM(BALANCE_SHEET!M23:M27)</f>
        <v>0</v>
      </c>
      <c r="N20" s="113">
        <f>SUM(BALANCE_SHEET!M23:M27)-SUM(BALANCE_SHEET!N23:N27)</f>
        <v>0</v>
      </c>
      <c r="O20" s="114">
        <f>SUM(BALANCE_SHEET!N23:N27)-SUM(BALANCE_SHEET!O23:O27)</f>
        <v>0</v>
      </c>
    </row>
    <row r="21" spans="1:15" ht="13.5" thickBot="1" x14ac:dyDescent="0.25">
      <c r="A21" s="23">
        <v>11</v>
      </c>
      <c r="B21" s="369" t="s">
        <v>112</v>
      </c>
      <c r="C21" s="369"/>
      <c r="D21" s="369"/>
      <c r="E21" s="369"/>
      <c r="F21" s="369"/>
      <c r="G21" s="369"/>
      <c r="H21" s="369"/>
      <c r="I21" s="369"/>
      <c r="J21" s="369"/>
      <c r="K21" s="369"/>
      <c r="L21" s="369"/>
      <c r="M21" s="100">
        <f>SUM(M19:M20)</f>
        <v>0</v>
      </c>
      <c r="N21" s="100">
        <f>SUM(N19:N20)</f>
        <v>0</v>
      </c>
      <c r="O21" s="101">
        <f>SUM(O19:O20)</f>
        <v>0</v>
      </c>
    </row>
    <row r="22" spans="1:15" x14ac:dyDescent="0.2">
      <c r="A22" s="115"/>
      <c r="B22" s="371"/>
      <c r="C22" s="371"/>
      <c r="D22" s="371"/>
      <c r="E22" s="371"/>
      <c r="F22" s="371"/>
      <c r="G22" s="371"/>
      <c r="H22" s="371"/>
      <c r="I22" s="371"/>
      <c r="J22" s="371"/>
      <c r="K22" s="371"/>
      <c r="L22" s="371"/>
      <c r="M22" s="116"/>
      <c r="N22" s="117"/>
      <c r="O22" s="118"/>
    </row>
    <row r="23" spans="1:15" x14ac:dyDescent="0.2">
      <c r="A23" s="110"/>
      <c r="B23" s="422" t="s">
        <v>113</v>
      </c>
      <c r="C23" s="422"/>
      <c r="D23" s="422"/>
      <c r="E23" s="422"/>
      <c r="F23" s="422"/>
      <c r="G23" s="422"/>
      <c r="H23" s="422"/>
      <c r="I23" s="422"/>
      <c r="J23" s="422"/>
      <c r="K23" s="422"/>
      <c r="L23" s="422"/>
      <c r="M23" s="119"/>
      <c r="N23" s="119"/>
      <c r="O23" s="120"/>
    </row>
    <row r="24" spans="1:15" x14ac:dyDescent="0.2">
      <c r="A24" s="21">
        <v>12</v>
      </c>
      <c r="B24" s="367" t="s">
        <v>114</v>
      </c>
      <c r="C24" s="367"/>
      <c r="D24" s="367"/>
      <c r="E24" s="367"/>
      <c r="F24" s="367"/>
      <c r="G24" s="367"/>
      <c r="H24" s="367"/>
      <c r="I24" s="367"/>
      <c r="J24" s="367"/>
      <c r="K24" s="367"/>
      <c r="L24" s="367"/>
      <c r="M24" s="113">
        <f>SUM(BALANCE_SHEET!M42:M43)-SUM(BALANCE_SHEET!L42:L43)</f>
        <v>0</v>
      </c>
      <c r="N24" s="113">
        <f>SUM(BALANCE_SHEET!N42:N43)-SUM(BALANCE_SHEET!M42:M43)</f>
        <v>0</v>
      </c>
      <c r="O24" s="114">
        <f>SUM(BALANCE_SHEET!O42:O43)-SUM(BALANCE_SHEET!N42:N43)</f>
        <v>0</v>
      </c>
    </row>
    <row r="25" spans="1:15" x14ac:dyDescent="0.2">
      <c r="A25" s="21">
        <v>13</v>
      </c>
      <c r="B25" s="367" t="s">
        <v>115</v>
      </c>
      <c r="C25" s="367"/>
      <c r="D25" s="367"/>
      <c r="E25" s="367"/>
      <c r="F25" s="367"/>
      <c r="G25" s="367"/>
      <c r="H25" s="367"/>
      <c r="I25" s="367"/>
      <c r="J25" s="367"/>
      <c r="K25" s="367"/>
      <c r="L25" s="367"/>
      <c r="M25" s="113">
        <f>SUM(BALANCE_SHEET!M43:M44)-SUM(BALANCE_SHEET!L43:L44)</f>
        <v>0</v>
      </c>
      <c r="N25" s="113">
        <f>SUM(BALANCE_SHEET!N31:N33)-SUM(BALANCE_SHEET!M31:M33)</f>
        <v>0</v>
      </c>
      <c r="O25" s="114">
        <f>SUM(BALANCE_SHEET!O31:O33)-SUM(BALANCE_SHEET!N31:N33)</f>
        <v>0</v>
      </c>
    </row>
    <row r="26" spans="1:15" x14ac:dyDescent="0.2">
      <c r="A26" s="21">
        <v>14</v>
      </c>
      <c r="B26" s="367" t="s">
        <v>116</v>
      </c>
      <c r="C26" s="367"/>
      <c r="D26" s="367"/>
      <c r="E26" s="367"/>
      <c r="F26" s="367"/>
      <c r="G26" s="367"/>
      <c r="H26" s="367"/>
      <c r="I26" s="367"/>
      <c r="J26" s="367"/>
      <c r="K26" s="367"/>
      <c r="L26" s="367"/>
      <c r="M26" s="113">
        <f>SUM(BALANCE_SHEET!M44:M45)-SUM(BALANCE_SHEET!L44:L45)</f>
        <v>0</v>
      </c>
      <c r="N26" s="113">
        <f>(BALANCE_SHEET!M16-BALANCE_SHEET!N16)+(BALANCE_SHEET!N37-BALANCE_SHEET!M37)</f>
        <v>0</v>
      </c>
      <c r="O26" s="114">
        <f>(BALANCE_SHEET!N16-BALANCE_SHEET!O16)+(BALANCE_SHEET!O37-BALANCE_SHEET!N37)</f>
        <v>0</v>
      </c>
    </row>
    <row r="27" spans="1:15" ht="13.5" thickBot="1" x14ac:dyDescent="0.25">
      <c r="A27" s="21">
        <v>15</v>
      </c>
      <c r="B27" s="368" t="s">
        <v>117</v>
      </c>
      <c r="C27" s="368"/>
      <c r="D27" s="368"/>
      <c r="E27" s="368"/>
      <c r="F27" s="368"/>
      <c r="G27" s="368"/>
      <c r="H27" s="368"/>
      <c r="I27" s="368"/>
      <c r="J27" s="368"/>
      <c r="K27" s="368"/>
      <c r="L27" s="368"/>
      <c r="M27" s="113">
        <f>SUM(BALANCE_SHEET!M45:M46)-SUM(BALANCE_SHEET!L45:L46)</f>
        <v>0</v>
      </c>
      <c r="N27" s="113">
        <f>(BALANCE_SHEET!N40+BALANCE_SHEET!N49)-(BALANCE_SHEET!M44+BALANCE_SHEET!M49)</f>
        <v>0</v>
      </c>
      <c r="O27" s="114">
        <f>(BALANCE_SHEET!O40+BALANCE_SHEET!O49)-(BALANCE_SHEET!N44+BALANCE_SHEET!N49)</f>
        <v>0</v>
      </c>
    </row>
    <row r="28" spans="1:15" ht="13.5" thickBot="1" x14ac:dyDescent="0.25">
      <c r="A28" s="23">
        <v>16</v>
      </c>
      <c r="B28" s="369" t="s">
        <v>118</v>
      </c>
      <c r="C28" s="369"/>
      <c r="D28" s="369"/>
      <c r="E28" s="369"/>
      <c r="F28" s="369"/>
      <c r="G28" s="369"/>
      <c r="H28" s="369"/>
      <c r="I28" s="369"/>
      <c r="J28" s="369"/>
      <c r="K28" s="369"/>
      <c r="L28" s="369"/>
      <c r="M28" s="100">
        <f>SUM(M24:M27)</f>
        <v>0</v>
      </c>
      <c r="N28" s="100">
        <f>SUM(N24:N27)</f>
        <v>0</v>
      </c>
      <c r="O28" s="101">
        <f>SUM(O24:O27)</f>
        <v>0</v>
      </c>
    </row>
    <row r="29" spans="1:15" x14ac:dyDescent="0.2">
      <c r="A29" s="115"/>
      <c r="B29" s="420"/>
      <c r="C29" s="420"/>
      <c r="D29" s="420"/>
      <c r="E29" s="420"/>
      <c r="F29" s="420"/>
      <c r="G29" s="420"/>
      <c r="H29" s="420"/>
      <c r="I29" s="420"/>
      <c r="J29" s="420"/>
      <c r="K29" s="420"/>
      <c r="L29" s="420"/>
      <c r="M29" s="116"/>
      <c r="N29" s="117"/>
      <c r="O29" s="118"/>
    </row>
    <row r="30" spans="1:15" ht="13.5" thickBot="1" x14ac:dyDescent="0.25">
      <c r="A30" s="110">
        <v>17</v>
      </c>
      <c r="B30" s="368" t="s">
        <v>119</v>
      </c>
      <c r="C30" s="368"/>
      <c r="D30" s="368"/>
      <c r="E30" s="368"/>
      <c r="F30" s="368"/>
      <c r="G30" s="368"/>
      <c r="H30" s="368"/>
      <c r="I30" s="368"/>
      <c r="J30" s="368"/>
      <c r="K30" s="368"/>
      <c r="L30" s="368"/>
      <c r="M30" s="121">
        <f>(BALANCE_SHEET!M52-BALANCE_SHEET!L52)+(BALANCE_SHEET!M54-BALANCE_SHEET!L54)</f>
        <v>0</v>
      </c>
      <c r="N30" s="122">
        <f>(BALANCE_SHEET!N52-BALANCE_SHEET!M52)+(BALANCE_SHEET!N54-BALANCE_SHEET!M54)</f>
        <v>0</v>
      </c>
      <c r="O30" s="123">
        <f>(BALANCE_SHEET!O52-BALANCE_SHEET!N52)+(BALANCE_SHEET!O54-BALANCE_SHEET!N54)</f>
        <v>0</v>
      </c>
    </row>
    <row r="31" spans="1:15" ht="13.5" thickBot="1" x14ac:dyDescent="0.25">
      <c r="A31" s="23">
        <v>18</v>
      </c>
      <c r="B31" s="369" t="s">
        <v>120</v>
      </c>
      <c r="C31" s="369"/>
      <c r="D31" s="369"/>
      <c r="E31" s="369"/>
      <c r="F31" s="369"/>
      <c r="G31" s="369"/>
      <c r="H31" s="369"/>
      <c r="I31" s="369"/>
      <c r="J31" s="369"/>
      <c r="K31" s="369"/>
      <c r="L31" s="369"/>
      <c r="M31" s="100">
        <f>M16+M21+M28+M30</f>
        <v>1475.6800000000007</v>
      </c>
      <c r="N31" s="100">
        <f>N16+N21+N28+N30</f>
        <v>1738.1699999999994</v>
      </c>
      <c r="O31" s="101">
        <f>O16+O21+O28+O30</f>
        <v>2133.554000000001</v>
      </c>
    </row>
    <row r="32" spans="1:15" x14ac:dyDescent="0.2">
      <c r="A32" s="39"/>
      <c r="B32" s="40"/>
      <c r="C32" s="45"/>
      <c r="D32" s="45"/>
      <c r="E32" s="45"/>
      <c r="F32" s="45"/>
      <c r="G32" s="45"/>
      <c r="H32" s="45"/>
      <c r="I32" s="45"/>
      <c r="J32" s="45"/>
      <c r="K32" s="45"/>
      <c r="L32" s="45"/>
      <c r="M32" s="124"/>
      <c r="N32" s="116"/>
      <c r="O32" s="125"/>
    </row>
    <row r="33" spans="1:15" x14ac:dyDescent="0.2">
      <c r="A33" s="115"/>
      <c r="B33" s="421" t="s">
        <v>121</v>
      </c>
      <c r="C33" s="421"/>
      <c r="D33" s="421"/>
      <c r="E33" s="421"/>
      <c r="F33" s="421"/>
      <c r="G33" s="421"/>
      <c r="H33" s="126"/>
      <c r="I33" s="126"/>
      <c r="J33" s="126"/>
      <c r="K33" s="126"/>
      <c r="L33" s="126"/>
      <c r="M33" s="127" t="str">
        <f>IF(BALANCE_SHEET!M141=(SUM(BALANCE_SHEET!M10:M11)-SUM(BALANCE_SHEET!L10:L11)),"OK","ERROR")</f>
        <v>OK</v>
      </c>
      <c r="N33" s="127" t="str">
        <f>IF(BALANCE_SHEET!N141=(SUM(BALANCE_SHEET!N10:N11)-SUM(BALANCE_SHEET!M10:M11)),"OK","ERROR")</f>
        <v>OK</v>
      </c>
      <c r="O33" s="128" t="str">
        <f>IF(BALANCE_SHEET!O141=(SUM(BALANCE_SHEET!O10:O11)-SUM(BALANCE_SHEET!N10:N11)),"OK","ERROR")</f>
        <v>OK</v>
      </c>
    </row>
    <row r="34" spans="1:15" x14ac:dyDescent="0.2">
      <c r="A34" s="129"/>
      <c r="B34" s="421" t="s">
        <v>122</v>
      </c>
      <c r="C34" s="421"/>
      <c r="D34" s="421"/>
      <c r="E34" s="421"/>
      <c r="F34" s="421"/>
      <c r="G34" s="421"/>
      <c r="H34" s="126"/>
      <c r="I34" s="126"/>
      <c r="J34" s="126"/>
      <c r="K34" s="126"/>
      <c r="L34" s="126"/>
      <c r="M34" s="130">
        <f>SUM(BALANCE_SHEET!M10:M11)-SUM(BALANCE_SHEET!L10:L11)</f>
        <v>0</v>
      </c>
      <c r="N34" s="130">
        <f>SUM(BALANCE_SHEET!N10:N11)-SUM(BALANCE_SHEET!M10:M11)</f>
        <v>0</v>
      </c>
      <c r="O34" s="131">
        <f>SUM(BALANCE_SHEET!O10:O11)-SUM(BALANCE_SHEET!N10:N11)</f>
        <v>0</v>
      </c>
    </row>
    <row r="35" spans="1:15" ht="13.5" thickBot="1" x14ac:dyDescent="0.25">
      <c r="A35" s="132"/>
      <c r="B35" s="366" t="s">
        <v>123</v>
      </c>
      <c r="C35" s="366"/>
      <c r="D35" s="366"/>
      <c r="E35" s="366"/>
      <c r="F35" s="366"/>
      <c r="G35" s="366"/>
      <c r="H35" s="52"/>
      <c r="I35" s="52"/>
      <c r="J35" s="52"/>
      <c r="K35" s="52"/>
      <c r="L35" s="52"/>
      <c r="M35" s="133">
        <f>M34-M31</f>
        <v>-1475.6800000000007</v>
      </c>
      <c r="N35" s="133">
        <f>N34-N31</f>
        <v>-1738.1699999999994</v>
      </c>
      <c r="O35" s="134">
        <f>O34-O31</f>
        <v>-2133.554000000001</v>
      </c>
    </row>
  </sheetData>
  <mergeCells count="37">
    <mergeCell ref="A1:O1"/>
    <mergeCell ref="A2:B2"/>
    <mergeCell ref="C2:L2"/>
    <mergeCell ref="N2:O2"/>
    <mergeCell ref="A3:B3"/>
    <mergeCell ref="C3:L3"/>
    <mergeCell ref="B15:L15"/>
    <mergeCell ref="A4:O4"/>
    <mergeCell ref="B5:L5"/>
    <mergeCell ref="B6:L6"/>
    <mergeCell ref="B7:L7"/>
    <mergeCell ref="B8:L8"/>
    <mergeCell ref="B9:L9"/>
    <mergeCell ref="B10:L10"/>
    <mergeCell ref="B11:L11"/>
    <mergeCell ref="B12:L12"/>
    <mergeCell ref="B13:L13"/>
    <mergeCell ref="B14:L14"/>
    <mergeCell ref="B27:L27"/>
    <mergeCell ref="B16:L16"/>
    <mergeCell ref="B17:L17"/>
    <mergeCell ref="B18:L18"/>
    <mergeCell ref="B19:L19"/>
    <mergeCell ref="B20:L20"/>
    <mergeCell ref="B21:L21"/>
    <mergeCell ref="B22:L22"/>
    <mergeCell ref="B23:L23"/>
    <mergeCell ref="B24:L24"/>
    <mergeCell ref="B25:L25"/>
    <mergeCell ref="B26:L26"/>
    <mergeCell ref="B35:G35"/>
    <mergeCell ref="B28:L28"/>
    <mergeCell ref="B29:L29"/>
    <mergeCell ref="B30:L30"/>
    <mergeCell ref="B31:L31"/>
    <mergeCell ref="B33:G33"/>
    <mergeCell ref="B34:G34"/>
  </mergeCells>
  <pageMargins left="0.40972222222222221" right="0.39027777777777778" top="1.5020833333333334" bottom="1.0034722222222223" header="0.5" footer="0.5"/>
  <pageSetup paperSize="9" firstPageNumber="0" orientation="portrait" horizontalDpi="300" verticalDpi="300" r:id="rId1"/>
  <headerFooter alignWithMargins="0">
    <oddHeader>&amp;R&amp;"Tahoma,Bold"&amp;8Appendix 3.1
Part 3</oddHeader>
    <oddFooter>&amp;C&amp;"Tahoma,Bold"&amp;6Page &amp;P of &amp;N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4"/>
  <sheetViews>
    <sheetView view="pageBreakPreview" zoomScale="140" zoomScaleSheetLayoutView="140" workbookViewId="0">
      <selection activeCell="M9" sqref="M9"/>
    </sheetView>
  </sheetViews>
  <sheetFormatPr defaultRowHeight="12.75" x14ac:dyDescent="0.2"/>
  <cols>
    <col min="1" max="1" width="6.5703125" style="104" customWidth="1"/>
    <col min="2" max="5" width="9.140625" style="104"/>
    <col min="6" max="6" width="7.5703125" style="104" customWidth="1"/>
    <col min="7" max="11" width="0" style="104" hidden="1" customWidth="1"/>
    <col min="12" max="12" width="11.28515625" style="104" customWidth="1"/>
    <col min="13" max="13" width="13.28515625" style="104" customWidth="1"/>
    <col min="14" max="14" width="12.7109375" style="104" customWidth="1"/>
    <col min="15" max="15" width="12.28515625" style="104" customWidth="1"/>
    <col min="16" max="16384" width="9.140625" style="104"/>
  </cols>
  <sheetData>
    <row r="1" spans="1:31" x14ac:dyDescent="0.2">
      <c r="A1" s="372" t="s">
        <v>124</v>
      </c>
      <c r="B1" s="372"/>
      <c r="C1" s="372"/>
      <c r="D1" s="372"/>
      <c r="E1" s="372"/>
      <c r="F1" s="372"/>
      <c r="G1" s="372"/>
      <c r="H1" s="372"/>
      <c r="I1" s="372"/>
      <c r="J1" s="372"/>
      <c r="K1" s="372"/>
      <c r="L1" s="372"/>
      <c r="M1" s="372"/>
      <c r="N1" s="372"/>
      <c r="O1" s="372"/>
    </row>
    <row r="2" spans="1:31" x14ac:dyDescent="0.2">
      <c r="A2" s="135"/>
      <c r="B2" s="136"/>
      <c r="C2" s="136"/>
      <c r="D2" s="136"/>
      <c r="E2" s="136"/>
      <c r="F2" s="136"/>
      <c r="G2" s="136"/>
      <c r="H2" s="136"/>
      <c r="I2" s="136"/>
      <c r="J2" s="136"/>
      <c r="K2" s="136"/>
      <c r="L2" s="137"/>
      <c r="M2" s="138"/>
      <c r="N2" s="138"/>
      <c r="O2" s="139"/>
    </row>
    <row r="3" spans="1:31" x14ac:dyDescent="0.2">
      <c r="A3" s="140" t="s">
        <v>125</v>
      </c>
      <c r="B3" s="429" t="s">
        <v>126</v>
      </c>
      <c r="C3" s="429"/>
      <c r="D3" s="429"/>
      <c r="E3" s="429"/>
      <c r="F3" s="429"/>
      <c r="G3" s="429"/>
      <c r="H3" s="429"/>
      <c r="I3" s="429"/>
      <c r="J3" s="429"/>
      <c r="K3" s="429"/>
      <c r="L3" s="141"/>
      <c r="M3" s="142" t="s">
        <v>127</v>
      </c>
      <c r="N3" s="142" t="s">
        <v>128</v>
      </c>
      <c r="O3" s="142" t="s">
        <v>198</v>
      </c>
    </row>
    <row r="4" spans="1:31" x14ac:dyDescent="0.2">
      <c r="A4" s="143">
        <v>1</v>
      </c>
      <c r="B4" s="376" t="s">
        <v>72</v>
      </c>
      <c r="C4" s="376"/>
      <c r="D4" s="376"/>
      <c r="E4" s="376"/>
      <c r="F4" s="376"/>
      <c r="G4" s="376"/>
      <c r="H4" s="376"/>
      <c r="I4" s="376"/>
      <c r="J4" s="376"/>
      <c r="K4" s="433" t="s">
        <v>129</v>
      </c>
      <c r="L4" s="433"/>
      <c r="M4" s="144">
        <f>Income_Statement!M8</f>
        <v>20347.2</v>
      </c>
      <c r="N4" s="144">
        <f>Income_Statement!N8</f>
        <v>25516.639999999999</v>
      </c>
      <c r="O4" s="145">
        <f>Income_Statement!O8</f>
        <v>30101.236000000001</v>
      </c>
    </row>
    <row r="5" spans="1:31" x14ac:dyDescent="0.2">
      <c r="A5" s="143">
        <v>2</v>
      </c>
      <c r="B5" s="376" t="s">
        <v>102</v>
      </c>
      <c r="C5" s="376"/>
      <c r="D5" s="376"/>
      <c r="E5" s="376"/>
      <c r="F5" s="376"/>
      <c r="G5" s="376"/>
      <c r="H5" s="376"/>
      <c r="I5" s="376"/>
      <c r="J5" s="376"/>
      <c r="K5" s="433" t="s">
        <v>129</v>
      </c>
      <c r="L5" s="433"/>
      <c r="M5" s="144">
        <f>Income_Statement!M32</f>
        <v>1485.8800000000008</v>
      </c>
      <c r="N5" s="144">
        <f>Income_Statement!N32</f>
        <v>1759.1699999999994</v>
      </c>
      <c r="O5" s="145">
        <f>Income_Statement!O32</f>
        <v>2163.554000000001</v>
      </c>
    </row>
    <row r="6" spans="1:31" x14ac:dyDescent="0.2">
      <c r="A6" s="143">
        <v>3</v>
      </c>
      <c r="B6" s="376" t="s">
        <v>130</v>
      </c>
      <c r="C6" s="376"/>
      <c r="D6" s="376"/>
      <c r="E6" s="376"/>
      <c r="F6" s="376"/>
      <c r="G6" s="376"/>
      <c r="H6" s="376"/>
      <c r="I6" s="376"/>
      <c r="J6" s="376"/>
      <c r="K6" s="433" t="s">
        <v>129</v>
      </c>
      <c r="L6" s="433"/>
      <c r="M6" s="144">
        <f>Income_Statement!M43</f>
        <v>1475.6800000000007</v>
      </c>
      <c r="N6" s="144">
        <f>Income_Statement!N43</f>
        <v>1738.1699999999994</v>
      </c>
      <c r="O6" s="145">
        <f>Income_Statement!O43</f>
        <v>2133.554000000001</v>
      </c>
    </row>
    <row r="7" spans="1:31" x14ac:dyDescent="0.2">
      <c r="A7" s="146">
        <v>4</v>
      </c>
      <c r="B7" s="434" t="s">
        <v>131</v>
      </c>
      <c r="C7" s="434"/>
      <c r="D7" s="434"/>
      <c r="E7" s="434"/>
      <c r="F7" s="434"/>
      <c r="G7" s="434"/>
      <c r="H7" s="434"/>
      <c r="I7" s="434"/>
      <c r="J7" s="434"/>
      <c r="K7" s="434"/>
      <c r="L7" s="147" t="s">
        <v>132</v>
      </c>
      <c r="M7" s="148">
        <f>IF((ISERR(Income_Statement!M11/Income_Statement!M8)*100),0,((Income_Statement!M11/Income_Statement!M8)*100))</f>
        <v>10.356216088700169</v>
      </c>
      <c r="N7" s="148">
        <f>IF((ISERR(Income_Statement!N11/Income_Statement!N8)*100),0,((Income_Statement!N11/Income_Statement!N8)*100))</f>
        <v>10.724923030618449</v>
      </c>
      <c r="O7" s="149">
        <f>IF((ISERR(Income_Statement!O11/Income_Statement!O8)*100),0,((Income_Statement!O11/Income_Statement!O8)*100))</f>
        <v>11.3025857144205</v>
      </c>
    </row>
    <row r="8" spans="1:31" x14ac:dyDescent="0.2">
      <c r="A8" s="150">
        <v>5</v>
      </c>
      <c r="B8" s="435" t="s">
        <v>133</v>
      </c>
      <c r="C8" s="435"/>
      <c r="D8" s="435"/>
      <c r="E8" s="435"/>
      <c r="F8" s="435"/>
      <c r="G8" s="435"/>
      <c r="H8" s="435"/>
      <c r="I8" s="435"/>
      <c r="J8" s="435"/>
      <c r="K8" s="435"/>
      <c r="L8" s="151" t="s">
        <v>132</v>
      </c>
      <c r="M8" s="152">
        <f>IF(ISERR(Income_Statement!M39/Income_Statement!M8)*100,0,((Income_Statement!M43/Income_Statement!M8)*100))</f>
        <v>7.2524966580168311</v>
      </c>
      <c r="N8" s="152">
        <f>IF(ISERR(Income_Statement!N39/Income_Statement!N8)*100,0,((Income_Statement!N43/Income_Statement!N8)*100))</f>
        <v>6.8119078373955171</v>
      </c>
      <c r="O8" s="153">
        <f>IF(ISERR(Income_Statement!O39/Income_Statement!O8)*100,0,((Income_Statement!O43/Income_Statement!O8)*100))</f>
        <v>7.0879282166353601</v>
      </c>
      <c r="Q8" s="154"/>
      <c r="R8" s="154"/>
      <c r="S8" s="154"/>
      <c r="T8" s="154"/>
      <c r="U8" s="154"/>
      <c r="V8" s="154"/>
      <c r="W8" s="154"/>
      <c r="X8" s="154"/>
      <c r="Y8" s="154"/>
      <c r="Z8" s="154"/>
      <c r="AA8" s="154"/>
      <c r="AB8" s="154"/>
      <c r="AC8" s="154"/>
      <c r="AD8" s="154"/>
      <c r="AE8" s="154"/>
    </row>
    <row r="9" spans="1:31" x14ac:dyDescent="0.2">
      <c r="A9" s="155"/>
      <c r="B9" s="156"/>
      <c r="C9" s="156"/>
      <c r="D9" s="156"/>
      <c r="E9" s="156"/>
      <c r="F9" s="156"/>
      <c r="G9" s="156"/>
      <c r="H9" s="156"/>
      <c r="I9" s="156"/>
      <c r="J9" s="156"/>
      <c r="K9" s="156"/>
      <c r="L9" s="157"/>
      <c r="M9" s="158"/>
      <c r="N9" s="159"/>
      <c r="O9" s="160"/>
      <c r="Q9" s="154"/>
      <c r="R9" s="154"/>
      <c r="S9" s="154"/>
      <c r="T9" s="154"/>
      <c r="U9" s="154"/>
      <c r="V9" s="154"/>
      <c r="W9" s="154"/>
      <c r="X9" s="154"/>
      <c r="Y9" s="154"/>
      <c r="Z9" s="154"/>
      <c r="AA9" s="154"/>
      <c r="AB9" s="154"/>
      <c r="AC9" s="154"/>
      <c r="AD9" s="154"/>
      <c r="AE9" s="154"/>
    </row>
    <row r="10" spans="1:31" x14ac:dyDescent="0.2">
      <c r="A10" s="161"/>
      <c r="B10" s="429" t="s">
        <v>134</v>
      </c>
      <c r="C10" s="429"/>
      <c r="D10" s="429"/>
      <c r="E10" s="429"/>
      <c r="F10" s="429"/>
      <c r="G10" s="429"/>
      <c r="H10" s="429"/>
      <c r="I10" s="429"/>
      <c r="J10" s="429"/>
      <c r="K10" s="429"/>
      <c r="L10" s="162"/>
      <c r="M10" s="163"/>
      <c r="N10" s="164"/>
      <c r="O10" s="165"/>
      <c r="Q10" s="441"/>
      <c r="R10" s="441"/>
      <c r="S10" s="441"/>
      <c r="T10" s="441"/>
      <c r="U10" s="441"/>
      <c r="V10" s="441"/>
      <c r="W10" s="441"/>
      <c r="X10" s="441"/>
      <c r="Y10" s="441"/>
      <c r="Z10" s="441"/>
      <c r="AA10" s="441"/>
      <c r="AB10" s="441"/>
      <c r="AC10" s="441"/>
      <c r="AD10" s="441"/>
      <c r="AE10" s="441"/>
    </row>
    <row r="11" spans="1:31" x14ac:dyDescent="0.2">
      <c r="A11" s="150">
        <v>6</v>
      </c>
      <c r="B11" s="436" t="s">
        <v>135</v>
      </c>
      <c r="C11" s="436"/>
      <c r="D11" s="436"/>
      <c r="E11" s="436"/>
      <c r="F11" s="436"/>
      <c r="G11" s="436"/>
      <c r="H11" s="436"/>
      <c r="I11" s="436"/>
      <c r="J11" s="436"/>
      <c r="K11" s="437" t="s">
        <v>129</v>
      </c>
      <c r="L11" s="437"/>
      <c r="M11" s="166">
        <f>SUM(BALANCE_SHEET!M31:M33,BALANCE_SHEET!M42,BALANCE_SHEET!M43)</f>
        <v>0</v>
      </c>
      <c r="N11" s="166">
        <f>SUM(BALANCE_SHEET!N31:N33,BALANCE_SHEET!N42,BALANCE_SHEET!N43)</f>
        <v>0</v>
      </c>
      <c r="O11" s="167">
        <f>SUM(BALANCE_SHEET!O31:O33,BALANCE_SHEET!O42,BALANCE_SHEET!O43)</f>
        <v>0</v>
      </c>
      <c r="Q11" s="154"/>
      <c r="R11" s="154"/>
      <c r="S11" s="154"/>
      <c r="T11" s="154"/>
      <c r="U11" s="154"/>
      <c r="V11" s="154"/>
      <c r="W11" s="154"/>
      <c r="X11" s="154"/>
      <c r="Y11" s="154"/>
      <c r="Z11" s="154"/>
      <c r="AA11" s="154"/>
      <c r="AB11" s="154"/>
      <c r="AC11" s="154"/>
      <c r="AD11" s="154"/>
      <c r="AE11" s="154"/>
    </row>
    <row r="12" spans="1:31" x14ac:dyDescent="0.2">
      <c r="A12" s="168">
        <v>7</v>
      </c>
      <c r="B12" s="438" t="s">
        <v>136</v>
      </c>
      <c r="C12" s="438"/>
      <c r="D12" s="438"/>
      <c r="E12" s="438"/>
      <c r="F12" s="438"/>
      <c r="G12" s="438"/>
      <c r="H12" s="438"/>
      <c r="I12" s="438"/>
      <c r="J12" s="438"/>
      <c r="K12" s="439" t="s">
        <v>129</v>
      </c>
      <c r="L12" s="439"/>
      <c r="M12" s="169">
        <f>BALANCE_SHEET!M55-BALANCE_SHEET!M26</f>
        <v>0</v>
      </c>
      <c r="N12" s="169">
        <f>BALANCE_SHEET!N55-BALANCE_SHEET!N26</f>
        <v>0</v>
      </c>
      <c r="O12" s="170">
        <f>BALANCE_SHEET!O55-BALANCE_SHEET!O26</f>
        <v>0</v>
      </c>
      <c r="Q12" s="154"/>
      <c r="R12" s="154"/>
      <c r="S12" s="154"/>
      <c r="T12" s="154"/>
      <c r="U12" s="154"/>
      <c r="V12" s="154"/>
      <c r="W12" s="154"/>
      <c r="X12" s="154"/>
      <c r="Y12" s="154"/>
      <c r="Z12" s="154"/>
      <c r="AA12" s="154"/>
      <c r="AB12" s="154"/>
      <c r="AC12" s="154"/>
      <c r="AD12" s="154"/>
      <c r="AE12" s="154"/>
    </row>
    <row r="13" spans="1:31" x14ac:dyDescent="0.2">
      <c r="A13" s="171">
        <v>8</v>
      </c>
      <c r="B13" s="440" t="s">
        <v>137</v>
      </c>
      <c r="C13" s="440"/>
      <c r="D13" s="440"/>
      <c r="E13" s="440"/>
      <c r="F13" s="440"/>
      <c r="G13" s="440"/>
      <c r="H13" s="440"/>
      <c r="I13" s="440"/>
      <c r="J13" s="440"/>
      <c r="K13" s="440"/>
      <c r="L13" s="172" t="s">
        <v>138</v>
      </c>
      <c r="M13" s="173">
        <f>IF(ISERR((SUM(BALANCE_SHEET!M31:M33,BALANCE_SHEET!M42:M43))/Ratios!M12),0,+((SUM(BALANCE_SHEET!M31:M33,BALANCE_SHEET!M42:M43))/Ratios!M12))</f>
        <v>0</v>
      </c>
      <c r="N13" s="173">
        <f>IF(ISERR((SUM(BALANCE_SHEET!N31:N33,BALANCE_SHEET!N42:N43))/Ratios!N12),0,+((SUM(BALANCE_SHEET!N31:N33,BALANCE_SHEET!N42:N43))/Ratios!N12))</f>
        <v>0</v>
      </c>
      <c r="O13" s="174">
        <f>IF(ISERR((SUM(BALANCE_SHEET!O31:O33,BALANCE_SHEET!O42:O43))/Ratios!O12),0,+((SUM(BALANCE_SHEET!O31:O33,BALANCE_SHEET!O42:O43))/Ratios!O12))</f>
        <v>0</v>
      </c>
    </row>
    <row r="14" spans="1:31" x14ac:dyDescent="0.2">
      <c r="A14" s="175">
        <v>9</v>
      </c>
      <c r="B14" s="432" t="s">
        <v>139</v>
      </c>
      <c r="C14" s="432"/>
      <c r="D14" s="432"/>
      <c r="E14" s="432"/>
      <c r="F14" s="432"/>
      <c r="G14" s="432"/>
      <c r="H14" s="432"/>
      <c r="I14" s="432"/>
      <c r="J14" s="432"/>
      <c r="K14" s="432"/>
      <c r="L14" s="176" t="s">
        <v>138</v>
      </c>
      <c r="M14" s="177">
        <f>IF(ISERR(Income_Statement!M8/(SUM(BALANCE_SHEET!M20:M22))),0,+(Income_Statement!M8/(SUM(BALANCE_SHEET!M20:M22))))</f>
        <v>0</v>
      </c>
      <c r="N14" s="177">
        <f>IF(ISERR(Income_Statement!N8/(SUM(BALANCE_SHEET!N20:N22))),0,+(Income_Statement!N8/(SUM(BALANCE_SHEET!N20:N22))))</f>
        <v>0</v>
      </c>
      <c r="O14" s="178">
        <f>IF(ISERR(Income_Statement!O8/(SUM(BALANCE_SHEET!O20:O22))),0,+(Income_Statement!O8/(SUM(BALANCE_SHEET!O20:O22))))</f>
        <v>0</v>
      </c>
    </row>
    <row r="15" spans="1:31" x14ac:dyDescent="0.2">
      <c r="A15" s="143">
        <v>10</v>
      </c>
      <c r="B15" s="428" t="s">
        <v>140</v>
      </c>
      <c r="C15" s="428"/>
      <c r="D15" s="428"/>
      <c r="E15" s="428"/>
      <c r="F15" s="428"/>
      <c r="G15" s="428"/>
      <c r="H15" s="428"/>
      <c r="I15" s="428"/>
      <c r="J15" s="428"/>
      <c r="K15" s="428"/>
      <c r="L15" s="179" t="s">
        <v>141</v>
      </c>
      <c r="M15" s="180">
        <f>IF(ISERR((BALANCE_SHEET!M12*BALANCE_SHEET!M7/Income_Statement!M9)),0,((BALANCE_SHEET!M12*BALANCE_SHEET!M7/Income_Statement!M9)))</f>
        <v>0</v>
      </c>
      <c r="N15" s="180">
        <f>IF(ISERR((BALANCE_SHEET!N12*BALANCE_SHEET!N7/Income_Statement!N9)),0,((BALANCE_SHEET!N12*BALANCE_SHEET!N7/Income_Statement!N9)))</f>
        <v>0</v>
      </c>
      <c r="O15" s="180">
        <f>IF(ISERR((BALANCE_SHEET!O12*BALANCE_SHEET!O7/Income_Statement!O9)),0,((BALANCE_SHEET!O12*BALANCE_SHEET!O7/Income_Statement!O9)))</f>
        <v>0</v>
      </c>
    </row>
    <row r="16" spans="1:31" x14ac:dyDescent="0.2">
      <c r="A16" s="143">
        <v>11</v>
      </c>
      <c r="B16" s="428" t="s">
        <v>142</v>
      </c>
      <c r="C16" s="428"/>
      <c r="D16" s="428"/>
      <c r="E16" s="428"/>
      <c r="F16" s="428"/>
      <c r="G16" s="428"/>
      <c r="H16" s="428"/>
      <c r="I16" s="428"/>
      <c r="J16" s="428"/>
      <c r="K16" s="428"/>
      <c r="L16" s="179" t="s">
        <v>141</v>
      </c>
      <c r="M16" s="180">
        <f>IF(ISERR((BALANCE_SHEET!M13+BALANCE_SHEET!M14)*BALANCE_SHEET!M7/Income_Statement!M8),0,((BALANCE_SHEET!M13+BALANCE_SHEET!M14)*BALANCE_SHEET!M7/Income_Statement!M8))</f>
        <v>0</v>
      </c>
      <c r="N16" s="180">
        <f>IF(ISERR((BALANCE_SHEET!N13+BALANCE_SHEET!N14)*BALANCE_SHEET!N7/Income_Statement!N8),0,((BALANCE_SHEET!N13+BALANCE_SHEET!N14)*BALANCE_SHEET!N7/Income_Statement!N8))</f>
        <v>0</v>
      </c>
      <c r="O16" s="181">
        <f>IF(ISERR((BALANCE_SHEET!O13+BALANCE_SHEET!O14)*BALANCE_SHEET!O7/Income_Statement!O8),0,((BALANCE_SHEET!O13+BALANCE_SHEET!O14)*BALANCE_SHEET!O7/Income_Statement!O8))</f>
        <v>0</v>
      </c>
    </row>
    <row r="17" spans="1:15" x14ac:dyDescent="0.2">
      <c r="A17" s="143">
        <v>12</v>
      </c>
      <c r="B17" s="428" t="s">
        <v>143</v>
      </c>
      <c r="C17" s="428"/>
      <c r="D17" s="428"/>
      <c r="E17" s="428"/>
      <c r="F17" s="428"/>
      <c r="G17" s="428"/>
      <c r="H17" s="428"/>
      <c r="I17" s="428"/>
      <c r="J17" s="428"/>
      <c r="K17" s="428"/>
      <c r="L17" s="179" t="s">
        <v>141</v>
      </c>
      <c r="M17" s="180">
        <f>IF(ISERR((BALANCE_SHEET!M34+BALANCE_SHEET!M35)*BALANCE_SHEET!M7/Income_Statement!M8),0,((BALANCE_SHEET!M34+BALANCE_SHEET!M35)*BALANCE_SHEET!M7/Income_Statement!M8))</f>
        <v>0</v>
      </c>
      <c r="N17" s="180">
        <f>IF(ISERR((BALANCE_SHEET!N34+BALANCE_SHEET!N35)*BALANCE_SHEET!N7/Income_Statement!N8),0,((BALANCE_SHEET!N34+BALANCE_SHEET!N35)*BALANCE_SHEET!N7/Income_Statement!N8))</f>
        <v>0</v>
      </c>
      <c r="O17" s="181">
        <f>IF(ISERR((BALANCE_SHEET!O34+BALANCE_SHEET!O35)*BALANCE_SHEET!O7/Income_Statement!O8),0,((BALANCE_SHEET!O34+BALANCE_SHEET!O35)*BALANCE_SHEET!O7/Income_Statement!O8))</f>
        <v>0</v>
      </c>
    </row>
    <row r="18" spans="1:15" x14ac:dyDescent="0.2">
      <c r="A18" s="155"/>
      <c r="B18" s="156"/>
      <c r="C18" s="156"/>
      <c r="D18" s="156"/>
      <c r="E18" s="156"/>
      <c r="F18" s="156"/>
      <c r="G18" s="156"/>
      <c r="H18" s="156"/>
      <c r="I18" s="156"/>
      <c r="J18" s="156"/>
      <c r="K18" s="156"/>
      <c r="L18" s="157"/>
      <c r="M18" s="158"/>
      <c r="N18" s="158"/>
      <c r="O18" s="182"/>
    </row>
    <row r="19" spans="1:15" x14ac:dyDescent="0.2">
      <c r="A19" s="161"/>
      <c r="B19" s="429" t="s">
        <v>144</v>
      </c>
      <c r="C19" s="429"/>
      <c r="D19" s="429"/>
      <c r="E19" s="429"/>
      <c r="F19" s="429"/>
      <c r="G19" s="429"/>
      <c r="H19" s="429"/>
      <c r="I19" s="429"/>
      <c r="J19" s="429"/>
      <c r="K19" s="429"/>
      <c r="L19" s="162"/>
      <c r="M19" s="163"/>
      <c r="N19" s="163"/>
      <c r="O19" s="183"/>
    </row>
    <row r="20" spans="1:15" x14ac:dyDescent="0.2">
      <c r="A20" s="184">
        <v>13</v>
      </c>
      <c r="B20" s="430" t="s">
        <v>145</v>
      </c>
      <c r="C20" s="430"/>
      <c r="D20" s="430"/>
      <c r="E20" s="430"/>
      <c r="F20" s="430"/>
      <c r="G20" s="430"/>
      <c r="H20" s="430"/>
      <c r="I20" s="430"/>
      <c r="J20" s="430"/>
      <c r="K20" s="431" t="s">
        <v>129</v>
      </c>
      <c r="L20" s="431"/>
      <c r="M20" s="185">
        <f>Income_Statement!M14+Income_Statement!M28</f>
        <v>1485.8800000000008</v>
      </c>
      <c r="N20" s="185">
        <f>Income_Statement!N14+Income_Statement!N28</f>
        <v>1759.1699999999994</v>
      </c>
      <c r="O20" s="186">
        <f>Income_Statement!O14+Income_Statement!O28</f>
        <v>2163.554000000001</v>
      </c>
    </row>
    <row r="21" spans="1:15" x14ac:dyDescent="0.2">
      <c r="A21" s="187">
        <v>14</v>
      </c>
      <c r="B21" s="424" t="s">
        <v>146</v>
      </c>
      <c r="C21" s="424"/>
      <c r="D21" s="424"/>
      <c r="E21" s="424"/>
      <c r="F21" s="424"/>
      <c r="G21" s="424"/>
      <c r="H21" s="424"/>
      <c r="I21" s="424"/>
      <c r="J21" s="424"/>
      <c r="K21" s="424"/>
      <c r="L21" s="188" t="s">
        <v>138</v>
      </c>
      <c r="M21" s="189">
        <f>IF(ISERR(M20/Income_Statement!M30),0,(M20/Income_Statement!M30))</f>
        <v>0</v>
      </c>
      <c r="N21" s="189">
        <f>IF(ISERR(N20/Income_Statement!N30),0,(N20/Income_Statement!N30))</f>
        <v>0</v>
      </c>
      <c r="O21" s="190">
        <f>IF(ISERR(O20/Income_Statement!O30),0,(O20/Income_Statement!O30))</f>
        <v>0</v>
      </c>
    </row>
    <row r="22" spans="1:15" x14ac:dyDescent="0.2">
      <c r="A22" s="191">
        <v>15</v>
      </c>
      <c r="B22" s="425" t="s">
        <v>147</v>
      </c>
      <c r="C22" s="425"/>
      <c r="D22" s="425"/>
      <c r="E22" s="425"/>
      <c r="F22" s="425"/>
      <c r="G22" s="425"/>
      <c r="H22" s="425"/>
      <c r="I22" s="425"/>
      <c r="J22" s="425"/>
      <c r="K22" s="425"/>
      <c r="L22" s="192" t="s">
        <v>138</v>
      </c>
      <c r="M22" s="193">
        <f>IF(ISERR((M20/(Income_Statement!M30+BALANCE_SHEET!M33+BALANCE_SHEET!M32))),0,((M20/(Income_Statement!M30+BALANCE_SHEET!M33+BALANCE_SHEET!M32))))</f>
        <v>0</v>
      </c>
      <c r="N22" s="193">
        <f>IF(ISERR((N20/(BALANCE_SHEET!N32+BALANCE_SHEET!N33+Income_Statement!N30))),0,((N20/(BALANCE_SHEET!N32+BALANCE_SHEET!N33+Income_Statement!N30))))</f>
        <v>0</v>
      </c>
      <c r="O22" s="194">
        <f>IF(ISERR((O20/(Income_Statement!O30+BALANCE_SHEET!O33+BALANCE_SHEET!O32))),0,((O20/(Income_Statement!O30+BALANCE_SHEET!O33+BALANCE_SHEET!O32))))</f>
        <v>0</v>
      </c>
    </row>
    <row r="23" spans="1:15" x14ac:dyDescent="0.2">
      <c r="A23" s="195">
        <v>16</v>
      </c>
      <c r="B23" s="426" t="s">
        <v>148</v>
      </c>
      <c r="C23" s="426"/>
      <c r="D23" s="426"/>
      <c r="E23" s="426"/>
      <c r="F23" s="426"/>
      <c r="G23" s="426"/>
      <c r="H23" s="426"/>
      <c r="I23" s="426"/>
      <c r="J23" s="426"/>
      <c r="K23" s="426"/>
      <c r="L23" s="196" t="s">
        <v>138</v>
      </c>
      <c r="M23" s="197">
        <f>IF(ISERR(BALANCE_SHEET!M19/BALANCE_SHEET!M41),0,(BALANCE_SHEET!M19/BALANCE_SHEET!M41))</f>
        <v>0</v>
      </c>
      <c r="N23" s="197">
        <f>IF(ISERR(BALANCE_SHEET!N19/BALANCE_SHEET!N41),0,(BALANCE_SHEET!N19/BALANCE_SHEET!N41))</f>
        <v>0</v>
      </c>
      <c r="O23" s="198">
        <f>IF(ISERR(BALANCE_SHEET!O19/BALANCE_SHEET!O41),0,(BALANCE_SHEET!O19/BALANCE_SHEET!O41))</f>
        <v>0</v>
      </c>
    </row>
    <row r="24" spans="1:15" x14ac:dyDescent="0.2">
      <c r="B24" s="427"/>
      <c r="C24" s="427"/>
      <c r="D24" s="427"/>
      <c r="E24" s="427"/>
      <c r="F24" s="427"/>
      <c r="G24" s="427"/>
      <c r="H24" s="427"/>
      <c r="I24" s="427"/>
      <c r="J24" s="427"/>
      <c r="K24" s="427"/>
      <c r="L24" s="427"/>
      <c r="M24" s="199"/>
      <c r="N24" s="199"/>
      <c r="O24" s="200"/>
    </row>
  </sheetData>
  <mergeCells count="28">
    <mergeCell ref="Q10:AE10"/>
    <mergeCell ref="A1:O1"/>
    <mergeCell ref="B3:K3"/>
    <mergeCell ref="B4:J4"/>
    <mergeCell ref="K4:L4"/>
    <mergeCell ref="B5:J5"/>
    <mergeCell ref="K5:L5"/>
    <mergeCell ref="B14:K14"/>
    <mergeCell ref="B6:J6"/>
    <mergeCell ref="K6:L6"/>
    <mergeCell ref="B7:K7"/>
    <mergeCell ref="B8:K8"/>
    <mergeCell ref="B10:K10"/>
    <mergeCell ref="B11:J11"/>
    <mergeCell ref="K11:L11"/>
    <mergeCell ref="B12:J12"/>
    <mergeCell ref="K12:L12"/>
    <mergeCell ref="B13:K13"/>
    <mergeCell ref="B21:K21"/>
    <mergeCell ref="B22:K22"/>
    <mergeCell ref="B23:K23"/>
    <mergeCell ref="B24:L24"/>
    <mergeCell ref="B15:K15"/>
    <mergeCell ref="B16:K16"/>
    <mergeCell ref="B17:K17"/>
    <mergeCell ref="B19:K19"/>
    <mergeCell ref="B20:J20"/>
    <mergeCell ref="K20:L20"/>
  </mergeCells>
  <pageMargins left="0.75" right="0.75" top="1.5020833333333334" bottom="1.0034722222222223" header="0.5" footer="0.5"/>
  <pageSetup paperSize="9" firstPageNumber="0" orientation="landscape" horizontalDpi="300" verticalDpi="300" r:id="rId1"/>
  <headerFooter alignWithMargins="0">
    <oddHeader>&amp;R&amp;"Tahoma,Bold"&amp;8Appendix 3.1
Part 4(a)</oddHeader>
    <oddFooter>&amp;C&amp;"Tahoma,Bold"&amp;6Page &amp;P of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1"/>
  <sheetViews>
    <sheetView view="pageBreakPreview" zoomScale="140" zoomScaleSheetLayoutView="140" workbookViewId="0">
      <selection activeCell="A13" sqref="A13"/>
    </sheetView>
  </sheetViews>
  <sheetFormatPr defaultRowHeight="12.75" x14ac:dyDescent="0.2"/>
  <cols>
    <col min="1" max="1" width="6" style="104" customWidth="1"/>
    <col min="2" max="5" width="9.140625" style="104"/>
    <col min="6" max="10" width="0" style="104" hidden="1" customWidth="1"/>
    <col min="11" max="11" width="7.85546875" style="104" customWidth="1"/>
    <col min="12" max="12" width="9.7109375" style="104" customWidth="1"/>
    <col min="13" max="13" width="11.42578125" style="104" customWidth="1"/>
    <col min="14" max="14" width="12.5703125" style="104" customWidth="1"/>
    <col min="15" max="15" width="12.28515625" style="104" customWidth="1"/>
    <col min="16" max="16" width="31.28515625" style="201" customWidth="1"/>
    <col min="17" max="17" width="9" style="202" customWidth="1"/>
    <col min="18" max="18" width="10.85546875" style="201" customWidth="1"/>
    <col min="19" max="19" width="11" style="201" customWidth="1"/>
    <col min="20" max="20" width="10.5703125" style="201" customWidth="1"/>
    <col min="21" max="16384" width="9.140625" style="104"/>
  </cols>
  <sheetData>
    <row r="1" spans="1:20" ht="18" customHeight="1" x14ac:dyDescent="0.2">
      <c r="A1" s="372" t="s">
        <v>149</v>
      </c>
      <c r="B1" s="372"/>
      <c r="C1" s="372"/>
      <c r="D1" s="372"/>
      <c r="E1" s="372"/>
      <c r="F1" s="372"/>
      <c r="G1" s="372"/>
      <c r="H1" s="372"/>
      <c r="I1" s="372"/>
      <c r="J1" s="372"/>
      <c r="K1" s="372"/>
      <c r="L1" s="372"/>
      <c r="M1" s="372"/>
      <c r="N1" s="372"/>
      <c r="O1" s="372"/>
      <c r="P1" s="203" t="s">
        <v>150</v>
      </c>
      <c r="Q1" s="204"/>
      <c r="R1" s="205" t="str">
        <f>BALANCE_SHEET!M6</f>
        <v>31-12-2015</v>
      </c>
      <c r="S1" s="205" t="str">
        <f>BALANCE_SHEET!N6</f>
        <v>31-12-2016</v>
      </c>
      <c r="T1" s="205" t="str">
        <f>BALANCE_SHEET!O6</f>
        <v>31-12-2017</v>
      </c>
    </row>
    <row r="2" spans="1:20" x14ac:dyDescent="0.2">
      <c r="A2" s="135"/>
      <c r="B2" s="136"/>
      <c r="C2" s="136"/>
      <c r="D2" s="136"/>
      <c r="E2" s="136"/>
      <c r="F2" s="136"/>
      <c r="G2" s="136"/>
      <c r="H2" s="136"/>
      <c r="I2" s="136"/>
      <c r="J2" s="136"/>
      <c r="K2" s="136"/>
      <c r="L2" s="137"/>
      <c r="M2" s="138"/>
      <c r="N2" s="138"/>
      <c r="O2" s="139"/>
      <c r="P2" s="206"/>
      <c r="Q2" s="204"/>
      <c r="R2" s="104"/>
      <c r="S2" s="104"/>
      <c r="T2" s="104"/>
    </row>
    <row r="3" spans="1:20" x14ac:dyDescent="0.2">
      <c r="A3" s="140" t="s">
        <v>125</v>
      </c>
      <c r="B3" s="429" t="s">
        <v>126</v>
      </c>
      <c r="C3" s="429"/>
      <c r="D3" s="429"/>
      <c r="E3" s="429"/>
      <c r="F3" s="429"/>
      <c r="G3" s="429"/>
      <c r="H3" s="429"/>
      <c r="I3" s="429"/>
      <c r="J3" s="429"/>
      <c r="K3" s="429"/>
      <c r="L3" s="141"/>
      <c r="M3" s="141"/>
      <c r="N3" s="141"/>
      <c r="O3" s="207"/>
      <c r="P3" s="202" t="s">
        <v>151</v>
      </c>
      <c r="Q3" s="208" t="s">
        <v>152</v>
      </c>
      <c r="R3" s="209">
        <f>Income_Statement!M8</f>
        <v>20347.2</v>
      </c>
      <c r="S3" s="209">
        <f>Income_Statement!N8</f>
        <v>25516.639999999999</v>
      </c>
      <c r="T3" s="209">
        <f>Income_Statement!O8</f>
        <v>30101.236000000001</v>
      </c>
    </row>
    <row r="4" spans="1:20" x14ac:dyDescent="0.2">
      <c r="A4" s="143">
        <v>1</v>
      </c>
      <c r="B4" s="376" t="s">
        <v>72</v>
      </c>
      <c r="C4" s="376"/>
      <c r="D4" s="376"/>
      <c r="E4" s="376"/>
      <c r="F4" s="376"/>
      <c r="G4" s="376"/>
      <c r="H4" s="376"/>
      <c r="I4" s="376"/>
      <c r="J4" s="376"/>
      <c r="K4" s="433" t="s">
        <v>129</v>
      </c>
      <c r="L4" s="433"/>
      <c r="M4" s="144">
        <f t="shared" ref="M4:O6" si="0">R3</f>
        <v>20347.2</v>
      </c>
      <c r="N4" s="144">
        <f t="shared" si="0"/>
        <v>25516.639999999999</v>
      </c>
      <c r="O4" s="145">
        <f t="shared" si="0"/>
        <v>30101.236000000001</v>
      </c>
      <c r="P4" s="202" t="s">
        <v>102</v>
      </c>
      <c r="Q4" s="208" t="s">
        <v>152</v>
      </c>
      <c r="R4" s="209">
        <f>Income_Statement!M32</f>
        <v>1485.8800000000008</v>
      </c>
      <c r="S4" s="209">
        <f>Income_Statement!N32</f>
        <v>1759.1699999999994</v>
      </c>
      <c r="T4" s="209">
        <f>Income_Statement!O32</f>
        <v>2163.554000000001</v>
      </c>
    </row>
    <row r="5" spans="1:20" x14ac:dyDescent="0.2">
      <c r="A5" s="143">
        <v>2</v>
      </c>
      <c r="B5" s="376" t="s">
        <v>102</v>
      </c>
      <c r="C5" s="376"/>
      <c r="D5" s="376"/>
      <c r="E5" s="376"/>
      <c r="F5" s="376"/>
      <c r="G5" s="376"/>
      <c r="H5" s="376"/>
      <c r="I5" s="376"/>
      <c r="J5" s="376"/>
      <c r="K5" s="433" t="s">
        <v>129</v>
      </c>
      <c r="L5" s="433"/>
      <c r="M5" s="144">
        <f t="shared" si="0"/>
        <v>1485.8800000000008</v>
      </c>
      <c r="N5" s="144">
        <f t="shared" si="0"/>
        <v>1759.1699999999994</v>
      </c>
      <c r="O5" s="145">
        <f t="shared" si="0"/>
        <v>2163.554000000001</v>
      </c>
      <c r="P5" s="210" t="s">
        <v>130</v>
      </c>
      <c r="Q5" s="208" t="s">
        <v>152</v>
      </c>
      <c r="R5" s="209">
        <f>Income_Statement!M43</f>
        <v>1475.6800000000007</v>
      </c>
      <c r="S5" s="209">
        <f>Income_Statement!N43</f>
        <v>1738.1699999999994</v>
      </c>
      <c r="T5" s="209">
        <f>Income_Statement!O43</f>
        <v>2133.554000000001</v>
      </c>
    </row>
    <row r="6" spans="1:20" x14ac:dyDescent="0.2">
      <c r="A6" s="143">
        <v>3</v>
      </c>
      <c r="B6" s="376" t="s">
        <v>130</v>
      </c>
      <c r="C6" s="376"/>
      <c r="D6" s="376"/>
      <c r="E6" s="376"/>
      <c r="F6" s="376"/>
      <c r="G6" s="376"/>
      <c r="H6" s="376"/>
      <c r="I6" s="376"/>
      <c r="J6" s="376"/>
      <c r="K6" s="433" t="s">
        <v>129</v>
      </c>
      <c r="L6" s="433"/>
      <c r="M6" s="144">
        <f t="shared" si="0"/>
        <v>1475.6800000000007</v>
      </c>
      <c r="N6" s="144">
        <f t="shared" si="0"/>
        <v>1738.1699999999994</v>
      </c>
      <c r="O6" s="145">
        <f t="shared" si="0"/>
        <v>2133.554000000001</v>
      </c>
      <c r="P6" s="202"/>
      <c r="R6" s="209"/>
      <c r="S6" s="209"/>
      <c r="T6" s="209"/>
    </row>
    <row r="7" spans="1:20" x14ac:dyDescent="0.2">
      <c r="A7" s="146">
        <v>4</v>
      </c>
      <c r="B7" s="434" t="s">
        <v>131</v>
      </c>
      <c r="C7" s="434"/>
      <c r="D7" s="434"/>
      <c r="E7" s="434"/>
      <c r="F7" s="434"/>
      <c r="G7" s="434"/>
      <c r="H7" s="434"/>
      <c r="I7" s="434"/>
      <c r="J7" s="434"/>
      <c r="K7" s="434"/>
      <c r="L7" s="147" t="s">
        <v>132</v>
      </c>
      <c r="M7" s="148">
        <f>R8</f>
        <v>10.356216088700169</v>
      </c>
      <c r="N7" s="148">
        <f>S8</f>
        <v>10.724923030618449</v>
      </c>
      <c r="O7" s="149">
        <f>T8</f>
        <v>11.3025857144205</v>
      </c>
      <c r="P7" s="211" t="s">
        <v>153</v>
      </c>
      <c r="Q7" s="212" t="s">
        <v>152</v>
      </c>
      <c r="R7" s="213">
        <f>Income_Statement!M11</f>
        <v>2107.2000000000007</v>
      </c>
      <c r="S7" s="213">
        <f>Income_Statement!N11</f>
        <v>2736.6399999999994</v>
      </c>
      <c r="T7" s="213">
        <f>Income_Statement!O11</f>
        <v>3402.2180000000008</v>
      </c>
    </row>
    <row r="8" spans="1:20" x14ac:dyDescent="0.2">
      <c r="A8" s="150">
        <v>5</v>
      </c>
      <c r="B8" s="435" t="s">
        <v>133</v>
      </c>
      <c r="C8" s="435"/>
      <c r="D8" s="435"/>
      <c r="E8" s="435"/>
      <c r="F8" s="435"/>
      <c r="G8" s="435"/>
      <c r="H8" s="435"/>
      <c r="I8" s="435"/>
      <c r="J8" s="435"/>
      <c r="K8" s="435"/>
      <c r="L8" s="151" t="s">
        <v>132</v>
      </c>
      <c r="M8" s="152">
        <f>R11</f>
        <v>7.2524966580168311</v>
      </c>
      <c r="N8" s="152">
        <f>S11</f>
        <v>6.8119078373955171</v>
      </c>
      <c r="O8" s="153">
        <f>T11</f>
        <v>7.0879282166353601</v>
      </c>
      <c r="P8" s="214" t="s">
        <v>154</v>
      </c>
      <c r="Q8" s="214"/>
      <c r="R8" s="215">
        <f>R7/R3*100</f>
        <v>10.356216088700169</v>
      </c>
      <c r="S8" s="215">
        <f>S7/S3*100</f>
        <v>10.724923030618449</v>
      </c>
      <c r="T8" s="215">
        <f>T7/T3*100</f>
        <v>11.3025857144205</v>
      </c>
    </row>
    <row r="9" spans="1:20" x14ac:dyDescent="0.2">
      <c r="A9" s="155"/>
      <c r="B9" s="156"/>
      <c r="C9" s="156"/>
      <c r="D9" s="156"/>
      <c r="E9" s="156"/>
      <c r="F9" s="156"/>
      <c r="G9" s="156"/>
      <c r="H9" s="156"/>
      <c r="I9" s="156"/>
      <c r="J9" s="156"/>
      <c r="K9" s="156"/>
      <c r="L9" s="157"/>
      <c r="M9" s="158"/>
      <c r="N9" s="159"/>
      <c r="O9" s="160"/>
      <c r="P9" s="202"/>
      <c r="R9" s="209"/>
      <c r="S9" s="209"/>
      <c r="T9" s="209"/>
    </row>
    <row r="10" spans="1:20" x14ac:dyDescent="0.2">
      <c r="A10" s="161"/>
      <c r="B10" s="429" t="s">
        <v>134</v>
      </c>
      <c r="C10" s="429"/>
      <c r="D10" s="429"/>
      <c r="E10" s="429"/>
      <c r="F10" s="429"/>
      <c r="G10" s="429"/>
      <c r="H10" s="429"/>
      <c r="I10" s="429"/>
      <c r="J10" s="429"/>
      <c r="K10" s="429"/>
      <c r="L10" s="162"/>
      <c r="M10" s="163"/>
      <c r="N10" s="164"/>
      <c r="O10" s="165"/>
      <c r="P10" s="216" t="s">
        <v>155</v>
      </c>
      <c r="Q10" s="217" t="s">
        <v>152</v>
      </c>
      <c r="R10" s="218">
        <f>Income_Statement!M43</f>
        <v>1475.6800000000007</v>
      </c>
      <c r="S10" s="218">
        <f>Income_Statement!N43</f>
        <v>1738.1699999999994</v>
      </c>
      <c r="T10" s="218">
        <f>Income_Statement!O43</f>
        <v>2133.554000000001</v>
      </c>
    </row>
    <row r="11" spans="1:20" x14ac:dyDescent="0.2">
      <c r="A11" s="219">
        <v>6</v>
      </c>
      <c r="B11" s="451" t="s">
        <v>135</v>
      </c>
      <c r="C11" s="451"/>
      <c r="D11" s="451"/>
      <c r="E11" s="451"/>
      <c r="F11" s="451"/>
      <c r="G11" s="451"/>
      <c r="H11" s="451"/>
      <c r="I11" s="451"/>
      <c r="J11" s="451"/>
      <c r="K11" s="452" t="s">
        <v>129</v>
      </c>
      <c r="L11" s="452"/>
      <c r="M11" s="220">
        <f>R16</f>
        <v>0</v>
      </c>
      <c r="N11" s="220">
        <f>S16</f>
        <v>0</v>
      </c>
      <c r="O11" s="221">
        <f>T16</f>
        <v>0</v>
      </c>
      <c r="P11" s="222" t="s">
        <v>156</v>
      </c>
      <c r="Q11" s="222"/>
      <c r="R11" s="223">
        <f>R10/R3*100</f>
        <v>7.2524966580168311</v>
      </c>
      <c r="S11" s="223">
        <f>S10/S3*100</f>
        <v>6.8119078373955171</v>
      </c>
      <c r="T11" s="223">
        <f>T10/T3*100</f>
        <v>7.0879282166353601</v>
      </c>
    </row>
    <row r="12" spans="1:20" x14ac:dyDescent="0.2">
      <c r="A12" s="168">
        <v>7</v>
      </c>
      <c r="B12" s="438" t="s">
        <v>136</v>
      </c>
      <c r="C12" s="438"/>
      <c r="D12" s="438"/>
      <c r="E12" s="438"/>
      <c r="F12" s="438"/>
      <c r="G12" s="438"/>
      <c r="H12" s="438"/>
      <c r="I12" s="438"/>
      <c r="J12" s="438"/>
      <c r="K12" s="439" t="s">
        <v>129</v>
      </c>
      <c r="L12" s="439"/>
      <c r="M12" s="169">
        <f>R20</f>
        <v>0</v>
      </c>
      <c r="N12" s="169">
        <f>S20</f>
        <v>0</v>
      </c>
      <c r="O12" s="170">
        <f>T20</f>
        <v>0</v>
      </c>
      <c r="P12" s="202"/>
      <c r="R12" s="209"/>
      <c r="S12" s="209"/>
      <c r="T12" s="209"/>
    </row>
    <row r="13" spans="1:20" x14ac:dyDescent="0.2">
      <c r="A13" s="171">
        <v>8</v>
      </c>
      <c r="B13" s="440" t="s">
        <v>137</v>
      </c>
      <c r="C13" s="440"/>
      <c r="D13" s="440"/>
      <c r="E13" s="440"/>
      <c r="F13" s="440"/>
      <c r="G13" s="440"/>
      <c r="H13" s="440"/>
      <c r="I13" s="440"/>
      <c r="J13" s="440"/>
      <c r="K13" s="440"/>
      <c r="L13" s="172" t="s">
        <v>138</v>
      </c>
      <c r="M13" s="173" t="e">
        <f>R22</f>
        <v>#DIV/0!</v>
      </c>
      <c r="N13" s="173" t="e">
        <f>S22</f>
        <v>#DIV/0!</v>
      </c>
      <c r="O13" s="174" t="e">
        <f>T22</f>
        <v>#DIV/0!</v>
      </c>
      <c r="P13" s="224" t="s">
        <v>157</v>
      </c>
      <c r="Q13" s="225" t="s">
        <v>152</v>
      </c>
      <c r="R13" s="226">
        <f>BALANCE_SHEET!M31</f>
        <v>0</v>
      </c>
      <c r="S13" s="226">
        <f>BALANCE_SHEET!N31</f>
        <v>0</v>
      </c>
      <c r="T13" s="226">
        <f>BALANCE_SHEET!O31</f>
        <v>0</v>
      </c>
    </row>
    <row r="14" spans="1:20" x14ac:dyDescent="0.2">
      <c r="A14" s="175">
        <v>9</v>
      </c>
      <c r="B14" s="432" t="s">
        <v>158</v>
      </c>
      <c r="C14" s="432"/>
      <c r="D14" s="432"/>
      <c r="E14" s="432"/>
      <c r="F14" s="432"/>
      <c r="G14" s="432"/>
      <c r="H14" s="432"/>
      <c r="I14" s="432"/>
      <c r="J14" s="432"/>
      <c r="K14" s="432"/>
      <c r="L14" s="176" t="s">
        <v>138</v>
      </c>
      <c r="M14" s="177" t="e">
        <f>R28</f>
        <v>#DIV/0!</v>
      </c>
      <c r="N14" s="177" t="e">
        <f>S28</f>
        <v>#DIV/0!</v>
      </c>
      <c r="O14" s="178" t="e">
        <f>T28</f>
        <v>#DIV/0!</v>
      </c>
      <c r="P14" s="224" t="s">
        <v>159</v>
      </c>
      <c r="Q14" s="225" t="s">
        <v>152</v>
      </c>
      <c r="R14" s="226">
        <f>SUM(BALANCE_SHEET!M32:M33)</f>
        <v>0</v>
      </c>
      <c r="S14" s="226">
        <f>SUM(BALANCE_SHEET!N32:N33)</f>
        <v>0</v>
      </c>
      <c r="T14" s="226">
        <f>SUM(BALANCE_SHEET!O32:O33)</f>
        <v>0</v>
      </c>
    </row>
    <row r="15" spans="1:20" x14ac:dyDescent="0.2">
      <c r="A15" s="143">
        <v>10</v>
      </c>
      <c r="B15" s="428" t="s">
        <v>140</v>
      </c>
      <c r="C15" s="428"/>
      <c r="D15" s="428"/>
      <c r="E15" s="428"/>
      <c r="F15" s="428"/>
      <c r="G15" s="428"/>
      <c r="H15" s="428"/>
      <c r="I15" s="428"/>
      <c r="J15" s="428"/>
      <c r="K15" s="428"/>
      <c r="L15" s="179" t="s">
        <v>141</v>
      </c>
      <c r="M15" s="180">
        <f t="shared" ref="M15:O17" si="1">R36</f>
        <v>0</v>
      </c>
      <c r="N15" s="180">
        <f t="shared" si="1"/>
        <v>0</v>
      </c>
      <c r="O15" s="181">
        <f t="shared" si="1"/>
        <v>0</v>
      </c>
      <c r="P15" s="224" t="s">
        <v>160</v>
      </c>
      <c r="Q15" s="225" t="s">
        <v>152</v>
      </c>
      <c r="R15" s="226">
        <f>SUM(BALANCE_SHEET!M42:M43)</f>
        <v>0</v>
      </c>
      <c r="S15" s="226">
        <f>SUM(BALANCE_SHEET!N42:N43)</f>
        <v>0</v>
      </c>
      <c r="T15" s="226">
        <f>SUM(BALANCE_SHEET!O42:O43)</f>
        <v>0</v>
      </c>
    </row>
    <row r="16" spans="1:20" x14ac:dyDescent="0.2">
      <c r="A16" s="143">
        <v>11</v>
      </c>
      <c r="B16" s="428" t="s">
        <v>142</v>
      </c>
      <c r="C16" s="428"/>
      <c r="D16" s="428"/>
      <c r="E16" s="428"/>
      <c r="F16" s="428"/>
      <c r="G16" s="428"/>
      <c r="H16" s="428"/>
      <c r="I16" s="428"/>
      <c r="J16" s="428"/>
      <c r="K16" s="428"/>
      <c r="L16" s="179" t="s">
        <v>141</v>
      </c>
      <c r="M16" s="180">
        <f t="shared" si="1"/>
        <v>0</v>
      </c>
      <c r="N16" s="180">
        <f t="shared" si="1"/>
        <v>0</v>
      </c>
      <c r="O16" s="181">
        <f t="shared" si="1"/>
        <v>0</v>
      </c>
      <c r="P16" s="227" t="s">
        <v>161</v>
      </c>
      <c r="Q16" s="228" t="s">
        <v>152</v>
      </c>
      <c r="R16" s="229">
        <f>SUM(R13:R15)</f>
        <v>0</v>
      </c>
      <c r="S16" s="229">
        <f>SUM(S13:S15)</f>
        <v>0</v>
      </c>
      <c r="T16" s="229">
        <f>SUM(T13:T15)</f>
        <v>0</v>
      </c>
    </row>
    <row r="17" spans="1:27" x14ac:dyDescent="0.2">
      <c r="A17" s="143">
        <v>12</v>
      </c>
      <c r="B17" s="428" t="s">
        <v>143</v>
      </c>
      <c r="C17" s="428"/>
      <c r="D17" s="428"/>
      <c r="E17" s="428"/>
      <c r="F17" s="428"/>
      <c r="G17" s="428"/>
      <c r="H17" s="428"/>
      <c r="I17" s="428"/>
      <c r="J17" s="428"/>
      <c r="K17" s="428"/>
      <c r="L17" s="179" t="s">
        <v>141</v>
      </c>
      <c r="M17" s="180">
        <f t="shared" si="1"/>
        <v>0</v>
      </c>
      <c r="N17" s="180">
        <f t="shared" si="1"/>
        <v>0</v>
      </c>
      <c r="O17" s="181">
        <f t="shared" si="1"/>
        <v>0</v>
      </c>
      <c r="P17" s="202"/>
      <c r="R17" s="209"/>
      <c r="S17" s="209"/>
      <c r="T17" s="209"/>
    </row>
    <row r="18" spans="1:27" x14ac:dyDescent="0.2">
      <c r="A18" s="155"/>
      <c r="B18" s="156"/>
      <c r="C18" s="156"/>
      <c r="D18" s="156"/>
      <c r="E18" s="156"/>
      <c r="F18" s="156"/>
      <c r="G18" s="156"/>
      <c r="H18" s="156"/>
      <c r="I18" s="156"/>
      <c r="J18" s="156"/>
      <c r="K18" s="156"/>
      <c r="L18" s="157"/>
      <c r="M18" s="158"/>
      <c r="N18" s="158"/>
      <c r="O18" s="182"/>
      <c r="P18" s="230" t="s">
        <v>162</v>
      </c>
      <c r="Q18" s="231" t="s">
        <v>152</v>
      </c>
      <c r="R18" s="232">
        <f>BALANCE_SHEET!M55</f>
        <v>0</v>
      </c>
      <c r="S18" s="232">
        <f>BALANCE_SHEET!N55</f>
        <v>0</v>
      </c>
      <c r="T18" s="232">
        <f>BALANCE_SHEET!O55</f>
        <v>0</v>
      </c>
    </row>
    <row r="19" spans="1:27" x14ac:dyDescent="0.2">
      <c r="A19" s="161"/>
      <c r="B19" s="429" t="s">
        <v>144</v>
      </c>
      <c r="C19" s="429"/>
      <c r="D19" s="429"/>
      <c r="E19" s="429"/>
      <c r="F19" s="429"/>
      <c r="G19" s="429"/>
      <c r="H19" s="429"/>
      <c r="I19" s="429"/>
      <c r="J19" s="429"/>
      <c r="K19" s="429"/>
      <c r="L19" s="162"/>
      <c r="M19" s="163"/>
      <c r="N19" s="163"/>
      <c r="O19" s="183"/>
      <c r="P19" s="230" t="s">
        <v>36</v>
      </c>
      <c r="Q19" s="231" t="s">
        <v>152</v>
      </c>
      <c r="R19" s="232">
        <f>BALANCE_SHEET!M26</f>
        <v>0</v>
      </c>
      <c r="S19" s="232">
        <f>BALANCE_SHEET!N26</f>
        <v>0</v>
      </c>
      <c r="T19" s="232">
        <f>BALANCE_SHEET!O26</f>
        <v>0</v>
      </c>
    </row>
    <row r="20" spans="1:27" x14ac:dyDescent="0.2">
      <c r="A20" s="184">
        <v>13</v>
      </c>
      <c r="B20" s="430" t="s">
        <v>145</v>
      </c>
      <c r="C20" s="430"/>
      <c r="D20" s="430"/>
      <c r="E20" s="430"/>
      <c r="F20" s="430"/>
      <c r="G20" s="430"/>
      <c r="H20" s="430"/>
      <c r="I20" s="430"/>
      <c r="J20" s="430"/>
      <c r="K20" s="431" t="s">
        <v>129</v>
      </c>
      <c r="L20" s="431"/>
      <c r="M20" s="185">
        <f>R42</f>
        <v>1485.8800000000008</v>
      </c>
      <c r="N20" s="185">
        <f>S42</f>
        <v>1759.1699999999994</v>
      </c>
      <c r="O20" s="186">
        <f>T42</f>
        <v>2163.554000000001</v>
      </c>
      <c r="P20" s="233" t="s">
        <v>163</v>
      </c>
      <c r="Q20" s="234" t="s">
        <v>152</v>
      </c>
      <c r="R20" s="235">
        <f>R18-R19</f>
        <v>0</v>
      </c>
      <c r="S20" s="235">
        <f>S18-S19</f>
        <v>0</v>
      </c>
      <c r="T20" s="235">
        <f>T18-T19</f>
        <v>0</v>
      </c>
    </row>
    <row r="21" spans="1:27" x14ac:dyDescent="0.2">
      <c r="A21" s="187">
        <v>14</v>
      </c>
      <c r="B21" s="424" t="s">
        <v>146</v>
      </c>
      <c r="C21" s="424"/>
      <c r="D21" s="424"/>
      <c r="E21" s="424"/>
      <c r="F21" s="424"/>
      <c r="G21" s="424"/>
      <c r="H21" s="424"/>
      <c r="I21" s="424"/>
      <c r="J21" s="424"/>
      <c r="K21" s="424"/>
      <c r="L21" s="188" t="s">
        <v>138</v>
      </c>
      <c r="M21" s="189" t="e">
        <f>R45</f>
        <v>#DIV/0!</v>
      </c>
      <c r="N21" s="189" t="e">
        <f>S45</f>
        <v>#DIV/0!</v>
      </c>
      <c r="O21" s="190" t="e">
        <f>T45</f>
        <v>#DIV/0!</v>
      </c>
      <c r="P21" s="202"/>
      <c r="R21" s="209"/>
      <c r="S21" s="209"/>
      <c r="T21" s="209"/>
    </row>
    <row r="22" spans="1:27" x14ac:dyDescent="0.2">
      <c r="A22" s="191">
        <v>15</v>
      </c>
      <c r="B22" s="425" t="s">
        <v>147</v>
      </c>
      <c r="C22" s="425"/>
      <c r="D22" s="425"/>
      <c r="E22" s="425"/>
      <c r="F22" s="425"/>
      <c r="G22" s="425"/>
      <c r="H22" s="425"/>
      <c r="I22" s="425"/>
      <c r="J22" s="425"/>
      <c r="K22" s="425"/>
      <c r="L22" s="192" t="s">
        <v>138</v>
      </c>
      <c r="M22" s="193" t="e">
        <f>R49</f>
        <v>#DIV/0!</v>
      </c>
      <c r="N22" s="193" t="e">
        <f>S49</f>
        <v>#DIV/0!</v>
      </c>
      <c r="O22" s="194" t="e">
        <f>T49</f>
        <v>#DIV/0!</v>
      </c>
      <c r="P22" s="236" t="s">
        <v>164</v>
      </c>
      <c r="Q22" s="237" t="s">
        <v>138</v>
      </c>
      <c r="R22" s="238" t="e">
        <f>R16/R20</f>
        <v>#DIV/0!</v>
      </c>
      <c r="S22" s="238" t="e">
        <f>S16/S20</f>
        <v>#DIV/0!</v>
      </c>
      <c r="T22" s="238" t="e">
        <f>T16/T20</f>
        <v>#DIV/0!</v>
      </c>
    </row>
    <row r="23" spans="1:27" x14ac:dyDescent="0.2">
      <c r="A23" s="239">
        <v>16</v>
      </c>
      <c r="B23" s="446" t="s">
        <v>148</v>
      </c>
      <c r="C23" s="446"/>
      <c r="D23" s="446"/>
      <c r="E23" s="446"/>
      <c r="F23" s="446"/>
      <c r="G23" s="446"/>
      <c r="H23" s="446"/>
      <c r="I23" s="446"/>
      <c r="J23" s="446"/>
      <c r="K23" s="446"/>
      <c r="L23" s="240" t="s">
        <v>138</v>
      </c>
      <c r="M23" s="241" t="e">
        <f>R53</f>
        <v>#DIV/0!</v>
      </c>
      <c r="N23" s="241" t="e">
        <f>S53</f>
        <v>#DIV/0!</v>
      </c>
      <c r="O23" s="242" t="e">
        <f>T53</f>
        <v>#DIV/0!</v>
      </c>
      <c r="P23" s="202"/>
      <c r="R23" s="209"/>
      <c r="S23" s="209"/>
      <c r="T23" s="209"/>
    </row>
    <row r="24" spans="1:27" x14ac:dyDescent="0.2">
      <c r="A24" s="243">
        <v>17</v>
      </c>
      <c r="B24" s="447" t="s">
        <v>165</v>
      </c>
      <c r="C24" s="447"/>
      <c r="D24" s="447"/>
      <c r="E24" s="447"/>
      <c r="F24" s="447"/>
      <c r="G24" s="447"/>
      <c r="H24" s="447"/>
      <c r="I24" s="447"/>
      <c r="J24" s="447"/>
      <c r="K24" s="447"/>
      <c r="L24" s="244"/>
      <c r="M24" s="245" t="e">
        <f>R58</f>
        <v>#VALUE!</v>
      </c>
      <c r="N24" s="245" t="e">
        <f>S58</f>
        <v>#VALUE!</v>
      </c>
      <c r="O24" s="246" t="e">
        <f>T58</f>
        <v>#VALUE!</v>
      </c>
      <c r="P24" s="247" t="s">
        <v>166</v>
      </c>
      <c r="Q24" s="248" t="s">
        <v>152</v>
      </c>
      <c r="R24" s="249">
        <f>BALANCE_SHEET!M20</f>
        <v>0</v>
      </c>
      <c r="S24" s="249">
        <f>BALANCE_SHEET!N20</f>
        <v>0</v>
      </c>
      <c r="T24" s="249">
        <f>BALANCE_SHEET!O20</f>
        <v>0</v>
      </c>
    </row>
    <row r="25" spans="1:27" x14ac:dyDescent="0.2">
      <c r="A25" s="250">
        <v>18</v>
      </c>
      <c r="B25" s="448" t="s">
        <v>167</v>
      </c>
      <c r="C25" s="448"/>
      <c r="D25" s="448"/>
      <c r="E25" s="448"/>
      <c r="F25" s="448"/>
      <c r="G25" s="448"/>
      <c r="H25" s="448"/>
      <c r="I25" s="448"/>
      <c r="J25" s="448"/>
      <c r="K25" s="448"/>
      <c r="L25" s="251" t="s">
        <v>138</v>
      </c>
      <c r="M25" s="252" t="e">
        <f>R62</f>
        <v>#VALUE!</v>
      </c>
      <c r="N25" s="252" t="e">
        <f>S62</f>
        <v>#VALUE!</v>
      </c>
      <c r="O25" s="253" t="e">
        <f>T62</f>
        <v>#VALUE!</v>
      </c>
      <c r="P25" s="247" t="s">
        <v>168</v>
      </c>
      <c r="Q25" s="248" t="s">
        <v>152</v>
      </c>
      <c r="R25" s="249">
        <f>BALANCE_SHEET!M21</f>
        <v>0</v>
      </c>
      <c r="S25" s="249">
        <f>BALANCE_SHEET!N21</f>
        <v>0</v>
      </c>
      <c r="T25" s="249">
        <f>BALANCE_SHEET!O21</f>
        <v>0</v>
      </c>
    </row>
    <row r="26" spans="1:27" x14ac:dyDescent="0.2">
      <c r="A26" s="254">
        <v>19</v>
      </c>
      <c r="B26" s="449" t="s">
        <v>169</v>
      </c>
      <c r="C26" s="449"/>
      <c r="D26" s="449"/>
      <c r="E26" s="449"/>
      <c r="F26" s="449"/>
      <c r="G26" s="449"/>
      <c r="H26" s="449"/>
      <c r="I26" s="449"/>
      <c r="J26" s="449"/>
      <c r="K26" s="449"/>
      <c r="L26" s="255" t="s">
        <v>138</v>
      </c>
      <c r="M26" s="256" t="e">
        <f>R65</f>
        <v>#VALUE!</v>
      </c>
      <c r="N26" s="256" t="e">
        <f>S65</f>
        <v>#VALUE!</v>
      </c>
      <c r="O26" s="257" t="e">
        <f>T65</f>
        <v>#VALUE!</v>
      </c>
      <c r="P26" s="247" t="s">
        <v>170</v>
      </c>
      <c r="Q26" s="248" t="s">
        <v>152</v>
      </c>
      <c r="R26" s="249">
        <f>BALANCE_SHEET!M22</f>
        <v>0</v>
      </c>
      <c r="S26" s="249">
        <f>BALANCE_SHEET!N22</f>
        <v>0</v>
      </c>
      <c r="T26" s="249">
        <f>BALANCE_SHEET!O22</f>
        <v>0</v>
      </c>
    </row>
    <row r="27" spans="1:27" x14ac:dyDescent="0.2">
      <c r="P27" s="258" t="s">
        <v>171</v>
      </c>
      <c r="Q27" s="248" t="s">
        <v>152</v>
      </c>
      <c r="R27" s="249">
        <f>SUM(R24:R26)</f>
        <v>0</v>
      </c>
      <c r="S27" s="249">
        <f>SUM(S24:S26)</f>
        <v>0</v>
      </c>
      <c r="T27" s="249">
        <f>SUM(T24:T26)</f>
        <v>0</v>
      </c>
    </row>
    <row r="28" spans="1:27" x14ac:dyDescent="0.2">
      <c r="P28" s="259" t="s">
        <v>172</v>
      </c>
      <c r="Q28" s="260" t="s">
        <v>138</v>
      </c>
      <c r="R28" s="261" t="e">
        <f>R3/R27</f>
        <v>#DIV/0!</v>
      </c>
      <c r="S28" s="261" t="e">
        <f>S3/S27</f>
        <v>#DIV/0!</v>
      </c>
      <c r="T28" s="261" t="e">
        <f>T3/T27</f>
        <v>#DIV/0!</v>
      </c>
    </row>
    <row r="29" spans="1:27" x14ac:dyDescent="0.2">
      <c r="P29" s="202"/>
      <c r="R29" s="209"/>
      <c r="S29" s="209"/>
      <c r="T29" s="209"/>
    </row>
    <row r="30" spans="1:27" x14ac:dyDescent="0.2">
      <c r="P30" s="210" t="s">
        <v>173</v>
      </c>
      <c r="Q30" s="208" t="s">
        <v>152</v>
      </c>
      <c r="R30" s="209">
        <f>BALANCE_SHEET!M12</f>
        <v>0</v>
      </c>
      <c r="S30" s="209">
        <f>BALANCE_SHEET!N12</f>
        <v>0</v>
      </c>
      <c r="T30" s="209">
        <f>BALANCE_SHEET!O12</f>
        <v>0</v>
      </c>
      <c r="U30" s="154"/>
      <c r="V30" s="154"/>
      <c r="W30" s="154"/>
      <c r="X30" s="154"/>
      <c r="Y30" s="154"/>
      <c r="Z30" s="154"/>
      <c r="AA30" s="154"/>
    </row>
    <row r="31" spans="1:27" x14ac:dyDescent="0.2">
      <c r="P31" s="262" t="s">
        <v>174</v>
      </c>
      <c r="Q31" s="262"/>
      <c r="R31" s="263">
        <f>BALANCE_SHEET!M7</f>
        <v>365</v>
      </c>
      <c r="S31" s="263">
        <f>BALANCE_SHEET!N7</f>
        <v>365</v>
      </c>
      <c r="T31" s="263">
        <f>BALANCE_SHEET!O7</f>
        <v>365</v>
      </c>
      <c r="U31" s="154"/>
      <c r="V31" s="154"/>
      <c r="W31" s="154"/>
      <c r="X31" s="154"/>
      <c r="Y31" s="154"/>
      <c r="Z31" s="154"/>
      <c r="AA31" s="154"/>
    </row>
    <row r="32" spans="1:27" x14ac:dyDescent="0.2">
      <c r="P32" s="262" t="s">
        <v>175</v>
      </c>
      <c r="Q32" s="208" t="s">
        <v>152</v>
      </c>
      <c r="R32" s="209">
        <f>SUM(BALANCE_SHEET!M13:M14)</f>
        <v>0</v>
      </c>
      <c r="S32" s="209">
        <f>SUM(BALANCE_SHEET!N13:N14)</f>
        <v>0</v>
      </c>
      <c r="T32" s="209">
        <f>SUM(BALANCE_SHEET!O13:O14)</f>
        <v>0</v>
      </c>
      <c r="U32" s="154"/>
      <c r="V32" s="154"/>
      <c r="W32" s="154"/>
      <c r="X32" s="154"/>
      <c r="Y32" s="154"/>
      <c r="Z32" s="154"/>
      <c r="AA32" s="154"/>
    </row>
    <row r="33" spans="16:27" x14ac:dyDescent="0.2">
      <c r="P33" s="262" t="s">
        <v>176</v>
      </c>
      <c r="Q33" s="208" t="s">
        <v>152</v>
      </c>
      <c r="R33" s="209">
        <f>SUM(BALANCE_SHEET!M34:M35)</f>
        <v>0</v>
      </c>
      <c r="S33" s="209">
        <f>SUM(BALANCE_SHEET!N34:N35)</f>
        <v>0</v>
      </c>
      <c r="T33" s="209">
        <f>SUM(BALANCE_SHEET!O34:O35)</f>
        <v>0</v>
      </c>
      <c r="U33" s="154"/>
      <c r="V33" s="154"/>
      <c r="W33" s="154"/>
      <c r="X33" s="154"/>
      <c r="Y33" s="154"/>
      <c r="Z33" s="154"/>
      <c r="AA33" s="154"/>
    </row>
    <row r="34" spans="16:27" x14ac:dyDescent="0.2">
      <c r="P34" s="262"/>
      <c r="Q34" s="208"/>
      <c r="R34" s="209"/>
      <c r="S34" s="209"/>
      <c r="T34" s="209"/>
      <c r="U34" s="154"/>
      <c r="V34" s="154"/>
      <c r="W34" s="154"/>
      <c r="X34" s="154"/>
      <c r="Y34" s="154"/>
      <c r="Z34" s="154"/>
      <c r="AA34" s="154"/>
    </row>
    <row r="35" spans="16:27" x14ac:dyDescent="0.2">
      <c r="P35" s="264"/>
      <c r="Q35" s="264"/>
      <c r="R35" s="265"/>
      <c r="S35" s="265"/>
      <c r="T35" s="265"/>
      <c r="U35" s="264"/>
      <c r="V35" s="264"/>
      <c r="W35" s="264"/>
      <c r="X35" s="264"/>
      <c r="Y35" s="264"/>
      <c r="Z35" s="264"/>
      <c r="AA35" s="264"/>
    </row>
    <row r="36" spans="16:27" x14ac:dyDescent="0.2">
      <c r="P36" s="262" t="s">
        <v>177</v>
      </c>
      <c r="Q36" s="266" t="s">
        <v>138</v>
      </c>
      <c r="R36" s="265">
        <f>R30/R3*R31</f>
        <v>0</v>
      </c>
      <c r="S36" s="265">
        <f>S30/S3*S31</f>
        <v>0</v>
      </c>
      <c r="T36" s="265">
        <f>T30/T3*T31</f>
        <v>0</v>
      </c>
      <c r="U36" s="264"/>
      <c r="V36" s="264"/>
      <c r="W36" s="264"/>
      <c r="X36" s="264"/>
      <c r="Y36" s="264"/>
      <c r="Z36" s="264"/>
      <c r="AA36" s="264"/>
    </row>
    <row r="37" spans="16:27" x14ac:dyDescent="0.2">
      <c r="P37" s="262" t="s">
        <v>178</v>
      </c>
      <c r="Q37" s="266" t="s">
        <v>138</v>
      </c>
      <c r="R37" s="265">
        <f>R32*R31/R3</f>
        <v>0</v>
      </c>
      <c r="S37" s="265">
        <f>S32*S31/S3</f>
        <v>0</v>
      </c>
      <c r="T37" s="265">
        <f>T32*T31/T3</f>
        <v>0</v>
      </c>
      <c r="U37" s="154"/>
      <c r="V37" s="154"/>
      <c r="W37" s="154"/>
      <c r="X37" s="154"/>
      <c r="Y37" s="154"/>
      <c r="Z37" s="154"/>
      <c r="AA37" s="154"/>
    </row>
    <row r="38" spans="16:27" x14ac:dyDescent="0.2">
      <c r="P38" s="262" t="s">
        <v>179</v>
      </c>
      <c r="Q38" s="266" t="s">
        <v>138</v>
      </c>
      <c r="R38" s="267">
        <f>R33*R31/R3</f>
        <v>0</v>
      </c>
      <c r="S38" s="265">
        <f>S33*S31/S3</f>
        <v>0</v>
      </c>
      <c r="T38" s="265">
        <f>T33*T31/T3</f>
        <v>0</v>
      </c>
      <c r="U38" s="154"/>
      <c r="V38" s="154"/>
      <c r="W38" s="154"/>
      <c r="X38" s="154"/>
      <c r="Y38" s="154"/>
      <c r="Z38" s="154"/>
      <c r="AA38" s="154"/>
    </row>
    <row r="39" spans="16:27" x14ac:dyDescent="0.2">
      <c r="P39" s="210"/>
      <c r="Q39" s="210"/>
      <c r="R39" s="268"/>
      <c r="S39" s="268"/>
      <c r="T39" s="268"/>
      <c r="U39" s="154"/>
      <c r="V39" s="154"/>
      <c r="W39" s="154"/>
      <c r="X39" s="154"/>
      <c r="Y39" s="154"/>
      <c r="Z39" s="154"/>
      <c r="AA39" s="154"/>
    </row>
    <row r="40" spans="16:27" x14ac:dyDescent="0.2">
      <c r="P40" s="269" t="s">
        <v>180</v>
      </c>
      <c r="Q40" s="270" t="s">
        <v>152</v>
      </c>
      <c r="R40" s="270">
        <f>Income_Statement!M14</f>
        <v>0</v>
      </c>
      <c r="S40" s="271">
        <f>Income_Statement!N14</f>
        <v>0</v>
      </c>
      <c r="T40" s="270">
        <f>Income_Statement!O14</f>
        <v>0</v>
      </c>
      <c r="U40" s="154"/>
      <c r="V40" s="154"/>
      <c r="W40" s="154"/>
      <c r="X40" s="154"/>
      <c r="Y40" s="154"/>
      <c r="Z40" s="154"/>
      <c r="AA40" s="154"/>
    </row>
    <row r="41" spans="16:27" x14ac:dyDescent="0.2">
      <c r="P41" s="269" t="s">
        <v>181</v>
      </c>
      <c r="Q41" s="270" t="s">
        <v>152</v>
      </c>
      <c r="R41" s="272">
        <f>Income_Statement!M28</f>
        <v>1485.8800000000008</v>
      </c>
      <c r="S41" s="271">
        <f>Income_Statement!N28</f>
        <v>1759.1699999999994</v>
      </c>
      <c r="T41" s="271">
        <f>Income_Statement!O28</f>
        <v>2163.554000000001</v>
      </c>
    </row>
    <row r="42" spans="16:27" x14ac:dyDescent="0.2">
      <c r="P42" s="273" t="s">
        <v>182</v>
      </c>
      <c r="Q42" s="274" t="s">
        <v>152</v>
      </c>
      <c r="R42" s="274">
        <f>SUM(R40:R41)</f>
        <v>1485.8800000000008</v>
      </c>
      <c r="S42" s="275">
        <f>SUM(S40:S41)</f>
        <v>1759.1699999999994</v>
      </c>
      <c r="T42" s="275">
        <f>SUM(T40:T41)</f>
        <v>2163.554000000001</v>
      </c>
    </row>
    <row r="43" spans="16:27" x14ac:dyDescent="0.2">
      <c r="P43" s="202"/>
      <c r="R43" s="208"/>
      <c r="S43" s="208"/>
      <c r="T43" s="208"/>
    </row>
    <row r="44" spans="16:27" x14ac:dyDescent="0.2">
      <c r="P44" s="276" t="s">
        <v>183</v>
      </c>
      <c r="Q44" s="277" t="s">
        <v>152</v>
      </c>
      <c r="R44" s="277">
        <f>Income_Statement!M30</f>
        <v>0</v>
      </c>
      <c r="S44" s="278">
        <f>Income_Statement!N30</f>
        <v>0</v>
      </c>
      <c r="T44" s="278">
        <f>Income_Statement!O30</f>
        <v>0</v>
      </c>
    </row>
    <row r="45" spans="16:27" x14ac:dyDescent="0.2">
      <c r="P45" s="279" t="s">
        <v>184</v>
      </c>
      <c r="Q45" s="280" t="s">
        <v>138</v>
      </c>
      <c r="R45" s="281" t="e">
        <f>R42/R44</f>
        <v>#DIV/0!</v>
      </c>
      <c r="S45" s="281" t="e">
        <f>S42/S44</f>
        <v>#DIV/0!</v>
      </c>
      <c r="T45" s="281" t="e">
        <f>T42/T44</f>
        <v>#DIV/0!</v>
      </c>
    </row>
    <row r="46" spans="16:27" x14ac:dyDescent="0.2">
      <c r="P46" s="202"/>
      <c r="R46" s="208"/>
      <c r="S46" s="208"/>
      <c r="T46" s="208"/>
    </row>
    <row r="47" spans="16:27" x14ac:dyDescent="0.2">
      <c r="P47" s="282" t="s">
        <v>185</v>
      </c>
      <c r="Q47" s="283" t="s">
        <v>152</v>
      </c>
      <c r="R47" s="283">
        <f>BALANCE_SHEET!M32</f>
        <v>0</v>
      </c>
      <c r="S47" s="283">
        <f>BALANCE_SHEET!N32</f>
        <v>0</v>
      </c>
      <c r="T47" s="283">
        <f>BALANCE_SHEET!O32</f>
        <v>0</v>
      </c>
    </row>
    <row r="48" spans="16:27" x14ac:dyDescent="0.2">
      <c r="P48" s="282" t="s">
        <v>186</v>
      </c>
      <c r="Q48" s="283" t="s">
        <v>152</v>
      </c>
      <c r="R48" s="283">
        <f>BALANCE_SHEET!M33</f>
        <v>0</v>
      </c>
      <c r="S48" s="284">
        <f>BALANCE_SHEET!N33</f>
        <v>0</v>
      </c>
      <c r="T48" s="284">
        <f>BALANCE_SHEET!O33</f>
        <v>0</v>
      </c>
    </row>
    <row r="49" spans="1:20" x14ac:dyDescent="0.2">
      <c r="P49" s="285" t="s">
        <v>187</v>
      </c>
      <c r="Q49" s="286" t="s">
        <v>138</v>
      </c>
      <c r="R49" s="287" t="e">
        <f>R42/(R47+R48+R44)</f>
        <v>#DIV/0!</v>
      </c>
      <c r="S49" s="287" t="e">
        <f>S42/(S47+S48+S44)</f>
        <v>#DIV/0!</v>
      </c>
      <c r="T49" s="287" t="e">
        <f>T42/(T47+T48+T44)</f>
        <v>#DIV/0!</v>
      </c>
    </row>
    <row r="50" spans="1:20" x14ac:dyDescent="0.2">
      <c r="P50" s="202"/>
      <c r="R50" s="208"/>
      <c r="S50" s="208"/>
      <c r="T50" s="208"/>
    </row>
    <row r="51" spans="1:20" x14ac:dyDescent="0.2">
      <c r="P51" s="288" t="s">
        <v>188</v>
      </c>
      <c r="Q51" s="289" t="s">
        <v>152</v>
      </c>
      <c r="R51" s="289">
        <f>BALANCE_SHEET!M19</f>
        <v>0</v>
      </c>
      <c r="S51" s="290">
        <f>BALANCE_SHEET!N19</f>
        <v>0</v>
      </c>
      <c r="T51" s="290">
        <f>BALANCE_SHEET!O19</f>
        <v>0</v>
      </c>
    </row>
    <row r="52" spans="1:20" x14ac:dyDescent="0.2">
      <c r="P52" s="288" t="s">
        <v>189</v>
      </c>
      <c r="Q52" s="289" t="s">
        <v>152</v>
      </c>
      <c r="R52" s="289">
        <f>BALANCE_SHEET!M41</f>
        <v>0</v>
      </c>
      <c r="S52" s="290">
        <f>BALANCE_SHEET!N41</f>
        <v>0</v>
      </c>
      <c r="T52" s="290">
        <f>BALANCE_SHEET!O41</f>
        <v>0</v>
      </c>
    </row>
    <row r="53" spans="1:20" x14ac:dyDescent="0.2">
      <c r="P53" s="291" t="s">
        <v>190</v>
      </c>
      <c r="Q53" s="292" t="s">
        <v>138</v>
      </c>
      <c r="R53" s="293" t="e">
        <f>R51/R52</f>
        <v>#DIV/0!</v>
      </c>
      <c r="S53" s="293" t="e">
        <f>S51/S52</f>
        <v>#DIV/0!</v>
      </c>
      <c r="T53" s="293" t="e">
        <f>T51/T52</f>
        <v>#DIV/0!</v>
      </c>
    </row>
    <row r="54" spans="1:20" x14ac:dyDescent="0.2">
      <c r="P54" s="202"/>
      <c r="R54" s="208"/>
      <c r="S54" s="208"/>
      <c r="T54" s="208"/>
    </row>
    <row r="55" spans="1:20" x14ac:dyDescent="0.2">
      <c r="P55" s="202"/>
      <c r="R55" s="208"/>
      <c r="S55" s="208"/>
      <c r="T55" s="208"/>
    </row>
    <row r="56" spans="1:20" x14ac:dyDescent="0.2">
      <c r="A56" s="450"/>
      <c r="B56" s="450"/>
      <c r="C56" s="450"/>
      <c r="D56" s="450"/>
      <c r="E56" s="450"/>
      <c r="F56" s="450"/>
      <c r="G56" s="450"/>
      <c r="H56" s="450"/>
      <c r="I56" s="450"/>
      <c r="J56" s="450"/>
      <c r="K56" s="450"/>
      <c r="L56" s="450"/>
      <c r="M56" s="450"/>
      <c r="N56" s="450"/>
      <c r="O56" s="450"/>
      <c r="P56" s="202"/>
      <c r="R56" s="208"/>
      <c r="S56" s="208"/>
      <c r="T56" s="208"/>
    </row>
    <row r="57" spans="1:20" x14ac:dyDescent="0.2">
      <c r="A57" s="294"/>
      <c r="B57" s="295"/>
      <c r="C57" s="295"/>
      <c r="D57" s="295"/>
      <c r="E57" s="295"/>
      <c r="F57" s="295"/>
      <c r="G57" s="295"/>
      <c r="H57" s="295"/>
      <c r="I57" s="295"/>
      <c r="J57" s="295"/>
      <c r="K57" s="295"/>
      <c r="L57" s="296"/>
      <c r="M57" s="297"/>
      <c r="N57" s="297"/>
      <c r="O57" s="297"/>
      <c r="P57" s="210" t="s">
        <v>191</v>
      </c>
      <c r="Q57" s="210"/>
      <c r="R57" s="298" t="s">
        <v>192</v>
      </c>
      <c r="S57" s="298" t="s">
        <v>192</v>
      </c>
      <c r="T57" s="298" t="s">
        <v>192</v>
      </c>
    </row>
    <row r="58" spans="1:20" x14ac:dyDescent="0.2">
      <c r="A58" s="299"/>
      <c r="B58" s="445"/>
      <c r="C58" s="445"/>
      <c r="D58" s="445"/>
      <c r="E58" s="445"/>
      <c r="F58" s="445"/>
      <c r="G58" s="445"/>
      <c r="H58" s="445"/>
      <c r="I58" s="445"/>
      <c r="J58" s="445"/>
      <c r="K58" s="445"/>
      <c r="L58" s="296"/>
      <c r="M58" s="296"/>
      <c r="N58" s="296"/>
      <c r="O58" s="300"/>
      <c r="P58" s="301" t="s">
        <v>193</v>
      </c>
      <c r="Q58" s="302" t="s">
        <v>152</v>
      </c>
      <c r="R58" s="303" t="e">
        <f>R10/R57</f>
        <v>#VALUE!</v>
      </c>
      <c r="S58" s="303" t="e">
        <f>S10/S57</f>
        <v>#VALUE!</v>
      </c>
      <c r="T58" s="303" t="e">
        <f>T10/T57</f>
        <v>#VALUE!</v>
      </c>
    </row>
    <row r="59" spans="1:20" x14ac:dyDescent="0.2">
      <c r="A59" s="294"/>
      <c r="B59" s="442"/>
      <c r="C59" s="442"/>
      <c r="D59" s="442"/>
      <c r="E59" s="442"/>
      <c r="F59" s="442"/>
      <c r="G59" s="442"/>
      <c r="H59" s="442"/>
      <c r="I59" s="442"/>
      <c r="J59" s="442"/>
      <c r="K59" s="443"/>
      <c r="L59" s="443"/>
      <c r="M59" s="304"/>
      <c r="N59" s="304"/>
      <c r="O59" s="304"/>
      <c r="P59" s="202"/>
    </row>
    <row r="60" spans="1:20" x14ac:dyDescent="0.2">
      <c r="A60" s="294"/>
      <c r="B60" s="442"/>
      <c r="C60" s="442"/>
      <c r="D60" s="442"/>
      <c r="E60" s="442"/>
      <c r="F60" s="442"/>
      <c r="G60" s="442"/>
      <c r="H60" s="442"/>
      <c r="I60" s="442"/>
      <c r="J60" s="442"/>
      <c r="K60" s="443"/>
      <c r="L60" s="443"/>
      <c r="M60" s="304"/>
      <c r="N60" s="304"/>
      <c r="O60" s="304"/>
      <c r="P60" s="202" t="s">
        <v>194</v>
      </c>
      <c r="R60" s="305" t="s">
        <v>192</v>
      </c>
      <c r="S60" s="305" t="s">
        <v>192</v>
      </c>
      <c r="T60" s="305" t="s">
        <v>192</v>
      </c>
    </row>
    <row r="61" spans="1:20" x14ac:dyDescent="0.2">
      <c r="A61" s="294"/>
      <c r="B61" s="442"/>
      <c r="C61" s="442"/>
      <c r="D61" s="442"/>
      <c r="E61" s="442"/>
      <c r="F61" s="442"/>
      <c r="G61" s="442"/>
      <c r="H61" s="442"/>
      <c r="I61" s="442"/>
      <c r="J61" s="442"/>
      <c r="K61" s="443"/>
      <c r="L61" s="443"/>
      <c r="M61" s="304"/>
      <c r="N61" s="304"/>
      <c r="O61" s="304"/>
      <c r="P61" s="262" t="s">
        <v>195</v>
      </c>
      <c r="Q61" s="306" t="s">
        <v>152</v>
      </c>
      <c r="R61" s="305" t="s">
        <v>192</v>
      </c>
      <c r="S61" s="305" t="s">
        <v>192</v>
      </c>
      <c r="T61" s="305" t="s">
        <v>192</v>
      </c>
    </row>
    <row r="62" spans="1:20" x14ac:dyDescent="0.2">
      <c r="A62" s="294"/>
      <c r="B62" s="444"/>
      <c r="C62" s="444"/>
      <c r="D62" s="444"/>
      <c r="E62" s="444"/>
      <c r="F62" s="444"/>
      <c r="G62" s="444"/>
      <c r="H62" s="444"/>
      <c r="I62" s="444"/>
      <c r="J62" s="444"/>
      <c r="K62" s="444"/>
      <c r="L62" s="308"/>
      <c r="M62" s="309"/>
      <c r="N62" s="309"/>
      <c r="O62" s="309"/>
      <c r="P62" s="310" t="s">
        <v>196</v>
      </c>
      <c r="Q62" s="311" t="s">
        <v>138</v>
      </c>
      <c r="R62" s="312" t="e">
        <f>R61/R58</f>
        <v>#VALUE!</v>
      </c>
      <c r="S62" s="312" t="e">
        <f>S61/S58</f>
        <v>#VALUE!</v>
      </c>
      <c r="T62" s="312" t="e">
        <f>T61/T58</f>
        <v>#VALUE!</v>
      </c>
    </row>
    <row r="63" spans="1:20" x14ac:dyDescent="0.2">
      <c r="A63" s="294"/>
      <c r="B63" s="444"/>
      <c r="C63" s="444"/>
      <c r="D63" s="444"/>
      <c r="E63" s="444"/>
      <c r="F63" s="444"/>
      <c r="G63" s="444"/>
      <c r="H63" s="444"/>
      <c r="I63" s="444"/>
      <c r="J63" s="444"/>
      <c r="K63" s="444"/>
      <c r="L63" s="308"/>
      <c r="M63" s="309"/>
      <c r="N63" s="309"/>
      <c r="O63" s="309"/>
      <c r="Q63" s="313"/>
    </row>
    <row r="64" spans="1:20" x14ac:dyDescent="0.2">
      <c r="A64" s="294"/>
      <c r="B64" s="307"/>
      <c r="C64" s="307"/>
      <c r="D64" s="307"/>
      <c r="E64" s="307"/>
      <c r="F64" s="307"/>
      <c r="G64" s="307"/>
      <c r="H64" s="307"/>
      <c r="I64" s="307"/>
      <c r="J64" s="307"/>
      <c r="K64" s="307"/>
      <c r="L64" s="308"/>
      <c r="M64" s="314"/>
      <c r="N64" s="315"/>
      <c r="O64" s="315"/>
      <c r="P64" s="201" t="s">
        <v>197</v>
      </c>
      <c r="Q64" s="313" t="s">
        <v>138</v>
      </c>
      <c r="R64" s="316" t="e">
        <f>R20/R57</f>
        <v>#VALUE!</v>
      </c>
      <c r="S64" s="316" t="e">
        <f>S20/S57</f>
        <v>#VALUE!</v>
      </c>
      <c r="T64" s="316" t="e">
        <f>T20/T57</f>
        <v>#VALUE!</v>
      </c>
    </row>
    <row r="65" spans="1:20" x14ac:dyDescent="0.2">
      <c r="A65" s="294"/>
      <c r="B65" s="445"/>
      <c r="C65" s="445"/>
      <c r="D65" s="445"/>
      <c r="E65" s="445"/>
      <c r="F65" s="445"/>
      <c r="G65" s="445"/>
      <c r="H65" s="445"/>
      <c r="I65" s="445"/>
      <c r="J65" s="445"/>
      <c r="K65" s="445"/>
      <c r="L65" s="296"/>
      <c r="M65" s="314"/>
      <c r="N65" s="315"/>
      <c r="O65" s="315"/>
      <c r="P65" s="317" t="s">
        <v>169</v>
      </c>
      <c r="Q65" s="318" t="s">
        <v>138</v>
      </c>
      <c r="R65" s="319" t="e">
        <f>R61/R64</f>
        <v>#VALUE!</v>
      </c>
      <c r="S65" s="319" t="e">
        <f>S61/S64</f>
        <v>#VALUE!</v>
      </c>
      <c r="T65" s="319" t="e">
        <f>T61/T64</f>
        <v>#VALUE!</v>
      </c>
    </row>
    <row r="66" spans="1:20" x14ac:dyDescent="0.2">
      <c r="A66" s="294"/>
      <c r="B66" s="442"/>
      <c r="C66" s="442"/>
      <c r="D66" s="442"/>
      <c r="E66" s="442"/>
      <c r="F66" s="442"/>
      <c r="G66" s="442"/>
      <c r="H66" s="442"/>
      <c r="I66" s="442"/>
      <c r="J66" s="442"/>
      <c r="K66" s="443"/>
      <c r="L66" s="443"/>
      <c r="M66" s="320"/>
      <c r="N66" s="320"/>
      <c r="O66" s="320"/>
    </row>
    <row r="67" spans="1:20" x14ac:dyDescent="0.2">
      <c r="A67" s="294"/>
      <c r="B67" s="442"/>
      <c r="C67" s="442"/>
      <c r="D67" s="442"/>
      <c r="E67" s="442"/>
      <c r="F67" s="442"/>
      <c r="G67" s="442"/>
      <c r="H67" s="442"/>
      <c r="I67" s="442"/>
      <c r="J67" s="442"/>
      <c r="K67" s="443"/>
      <c r="L67" s="443"/>
      <c r="M67" s="320"/>
      <c r="N67" s="320"/>
      <c r="O67" s="320"/>
    </row>
    <row r="68" spans="1:20" x14ac:dyDescent="0.2">
      <c r="A68" s="294"/>
      <c r="B68" s="444"/>
      <c r="C68" s="444"/>
      <c r="D68" s="444"/>
      <c r="E68" s="444"/>
      <c r="F68" s="444"/>
      <c r="G68" s="444"/>
      <c r="H68" s="444"/>
      <c r="I68" s="444"/>
      <c r="J68" s="444"/>
      <c r="K68" s="444"/>
      <c r="L68" s="308"/>
      <c r="M68" s="321"/>
      <c r="N68" s="321"/>
      <c r="O68" s="321"/>
    </row>
    <row r="69" spans="1:20" x14ac:dyDescent="0.2">
      <c r="A69" s="294"/>
      <c r="B69" s="444"/>
      <c r="C69" s="444"/>
      <c r="D69" s="444"/>
      <c r="E69" s="444"/>
      <c r="F69" s="444"/>
      <c r="G69" s="444"/>
      <c r="H69" s="444"/>
      <c r="I69" s="444"/>
      <c r="J69" s="444"/>
      <c r="K69" s="444"/>
      <c r="L69" s="308"/>
      <c r="M69" s="321"/>
      <c r="N69" s="321"/>
      <c r="O69" s="321"/>
    </row>
    <row r="70" spans="1:20" x14ac:dyDescent="0.2">
      <c r="A70" s="294"/>
      <c r="B70" s="444"/>
      <c r="C70" s="444"/>
      <c r="D70" s="444"/>
      <c r="E70" s="444"/>
      <c r="F70" s="444"/>
      <c r="G70" s="444"/>
      <c r="H70" s="444"/>
      <c r="I70" s="444"/>
      <c r="J70" s="444"/>
      <c r="K70" s="444"/>
      <c r="L70" s="308"/>
      <c r="M70" s="320"/>
      <c r="N70" s="320"/>
      <c r="O70" s="320"/>
    </row>
    <row r="71" spans="1:20" x14ac:dyDescent="0.2">
      <c r="A71" s="294"/>
      <c r="B71" s="444"/>
      <c r="C71" s="444"/>
      <c r="D71" s="444"/>
      <c r="E71" s="444"/>
      <c r="F71" s="444"/>
      <c r="G71" s="444"/>
      <c r="H71" s="444"/>
      <c r="I71" s="444"/>
      <c r="J71" s="444"/>
      <c r="K71" s="444"/>
      <c r="L71" s="308"/>
      <c r="M71" s="320"/>
      <c r="N71" s="320"/>
      <c r="O71" s="320"/>
    </row>
    <row r="72" spans="1:20" x14ac:dyDescent="0.2">
      <c r="A72" s="294"/>
      <c r="B72" s="444"/>
      <c r="C72" s="444"/>
      <c r="D72" s="444"/>
      <c r="E72" s="444"/>
      <c r="F72" s="444"/>
      <c r="G72" s="444"/>
      <c r="H72" s="444"/>
      <c r="I72" s="444"/>
      <c r="J72" s="444"/>
      <c r="K72" s="444"/>
      <c r="L72" s="308"/>
      <c r="M72" s="320"/>
      <c r="N72" s="320"/>
      <c r="O72" s="320"/>
    </row>
    <row r="73" spans="1:20" x14ac:dyDescent="0.2">
      <c r="A73" s="294"/>
      <c r="B73" s="307"/>
      <c r="C73" s="307"/>
      <c r="D73" s="307"/>
      <c r="E73" s="307"/>
      <c r="F73" s="307"/>
      <c r="G73" s="307"/>
      <c r="H73" s="307"/>
      <c r="I73" s="307"/>
      <c r="J73" s="307"/>
      <c r="K73" s="307"/>
      <c r="L73" s="308"/>
      <c r="M73" s="314"/>
      <c r="N73" s="314"/>
      <c r="O73" s="314"/>
    </row>
    <row r="74" spans="1:20" x14ac:dyDescent="0.2">
      <c r="A74" s="294"/>
      <c r="B74" s="445"/>
      <c r="C74" s="445"/>
      <c r="D74" s="445"/>
      <c r="E74" s="445"/>
      <c r="F74" s="445"/>
      <c r="G74" s="445"/>
      <c r="H74" s="445"/>
      <c r="I74" s="445"/>
      <c r="J74" s="445"/>
      <c r="K74" s="445"/>
      <c r="L74" s="296"/>
      <c r="M74" s="314"/>
      <c r="N74" s="314"/>
      <c r="O74" s="314"/>
    </row>
    <row r="75" spans="1:20" x14ac:dyDescent="0.2">
      <c r="A75" s="294"/>
      <c r="B75" s="442"/>
      <c r="C75" s="442"/>
      <c r="D75" s="442"/>
      <c r="E75" s="442"/>
      <c r="F75" s="442"/>
      <c r="G75" s="442"/>
      <c r="H75" s="442"/>
      <c r="I75" s="442"/>
      <c r="J75" s="442"/>
      <c r="K75" s="443"/>
      <c r="L75" s="443"/>
      <c r="M75" s="320"/>
      <c r="N75" s="320"/>
      <c r="O75" s="320"/>
    </row>
    <row r="76" spans="1:20" x14ac:dyDescent="0.2">
      <c r="A76" s="294"/>
      <c r="B76" s="444"/>
      <c r="C76" s="444"/>
      <c r="D76" s="444"/>
      <c r="E76" s="444"/>
      <c r="F76" s="444"/>
      <c r="G76" s="444"/>
      <c r="H76" s="444"/>
      <c r="I76" s="444"/>
      <c r="J76" s="444"/>
      <c r="K76" s="444"/>
      <c r="L76" s="308"/>
      <c r="M76" s="321"/>
      <c r="N76" s="321"/>
      <c r="O76" s="321"/>
    </row>
    <row r="77" spans="1:20" x14ac:dyDescent="0.2">
      <c r="A77" s="294"/>
      <c r="B77" s="444"/>
      <c r="C77" s="444"/>
      <c r="D77" s="444"/>
      <c r="E77" s="444"/>
      <c r="F77" s="444"/>
      <c r="G77" s="444"/>
      <c r="H77" s="444"/>
      <c r="I77" s="444"/>
      <c r="J77" s="444"/>
      <c r="K77" s="444"/>
      <c r="L77" s="308"/>
      <c r="M77" s="321"/>
      <c r="N77" s="321"/>
      <c r="O77" s="321"/>
    </row>
    <row r="78" spans="1:20" x14ac:dyDescent="0.2">
      <c r="A78" s="294"/>
      <c r="B78" s="444"/>
      <c r="C78" s="444"/>
      <c r="D78" s="444"/>
      <c r="E78" s="444"/>
      <c r="F78" s="444"/>
      <c r="G78" s="444"/>
      <c r="H78" s="444"/>
      <c r="I78" s="444"/>
      <c r="J78" s="444"/>
      <c r="K78" s="444"/>
      <c r="L78" s="308"/>
      <c r="M78" s="321"/>
      <c r="N78" s="321"/>
      <c r="O78" s="321"/>
    </row>
    <row r="79" spans="1:20" x14ac:dyDescent="0.2">
      <c r="A79" s="154"/>
      <c r="B79" s="154"/>
    </row>
    <row r="80" spans="1:20" x14ac:dyDescent="0.2">
      <c r="A80" s="154"/>
      <c r="B80" s="154"/>
    </row>
    <row r="81" spans="1:2" x14ac:dyDescent="0.2">
      <c r="A81" s="154"/>
      <c r="B81" s="154"/>
    </row>
  </sheetData>
  <mergeCells count="55">
    <mergeCell ref="A1:O1"/>
    <mergeCell ref="B3:K3"/>
    <mergeCell ref="B4:J4"/>
    <mergeCell ref="K4:L4"/>
    <mergeCell ref="B5:J5"/>
    <mergeCell ref="K5:L5"/>
    <mergeCell ref="B16:K16"/>
    <mergeCell ref="B6:J6"/>
    <mergeCell ref="K6:L6"/>
    <mergeCell ref="B7:K7"/>
    <mergeCell ref="B8:K8"/>
    <mergeCell ref="B10:K10"/>
    <mergeCell ref="B11:J11"/>
    <mergeCell ref="K11:L11"/>
    <mergeCell ref="B12:J12"/>
    <mergeCell ref="K12:L12"/>
    <mergeCell ref="B13:K13"/>
    <mergeCell ref="B14:K14"/>
    <mergeCell ref="B15:K15"/>
    <mergeCell ref="B58:K58"/>
    <mergeCell ref="B17:K17"/>
    <mergeCell ref="B19:K19"/>
    <mergeCell ref="B20:J20"/>
    <mergeCell ref="K20:L20"/>
    <mergeCell ref="B21:K21"/>
    <mergeCell ref="B22:K22"/>
    <mergeCell ref="B23:K23"/>
    <mergeCell ref="B24:K24"/>
    <mergeCell ref="B25:K25"/>
    <mergeCell ref="B26:K26"/>
    <mergeCell ref="A56:O56"/>
    <mergeCell ref="B59:J59"/>
    <mergeCell ref="K59:L59"/>
    <mergeCell ref="B60:J60"/>
    <mergeCell ref="K60:L60"/>
    <mergeCell ref="B61:J61"/>
    <mergeCell ref="K61:L61"/>
    <mergeCell ref="B74:K74"/>
    <mergeCell ref="B62:K62"/>
    <mergeCell ref="B63:K63"/>
    <mergeCell ref="B65:K65"/>
    <mergeCell ref="B66:J66"/>
    <mergeCell ref="K66:L66"/>
    <mergeCell ref="B67:J67"/>
    <mergeCell ref="K67:L67"/>
    <mergeCell ref="B68:K68"/>
    <mergeCell ref="B69:K69"/>
    <mergeCell ref="B70:K70"/>
    <mergeCell ref="B71:K71"/>
    <mergeCell ref="B72:K72"/>
    <mergeCell ref="B75:J75"/>
    <mergeCell ref="K75:L75"/>
    <mergeCell ref="B76:K76"/>
    <mergeCell ref="B77:K77"/>
    <mergeCell ref="B78:K78"/>
  </mergeCells>
  <pageMargins left="0.75" right="0.75" top="1.5020833333333334" bottom="1.0034722222222223" header="0.5" footer="0.5"/>
  <pageSetup paperSize="9" scale="92" firstPageNumber="0" orientation="landscape" horizontalDpi="300" verticalDpi="300" r:id="rId1"/>
  <headerFooter alignWithMargins="0">
    <oddHeader>&amp;R&amp;"Tahoma,Bold"&amp;8Appendix 3.1
Part 4(b)</oddHeader>
    <oddFooter>&amp;C&amp;"Tahoma,Bold"&amp;6Page &amp;P of &amp;N</oddFooter>
  </headerFooter>
  <rowBreaks count="1" manualBreakCount="1">
    <brk id="35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BALANCE_SHEET</vt:lpstr>
      <vt:lpstr>Income_Statement</vt:lpstr>
      <vt:lpstr>Cash_Flow_Statement</vt:lpstr>
      <vt:lpstr>Ratios</vt:lpstr>
      <vt:lpstr>Ratio_For_PLC</vt:lpstr>
      <vt:lpstr>BALANCE_SHEET!Print_Area</vt:lpstr>
      <vt:lpstr>Cash_Flow_Statement!Print_Area</vt:lpstr>
      <vt:lpstr>Income_Statement!Print_Area</vt:lpstr>
      <vt:lpstr>Ratio_For_PLC!Print_Area</vt:lpstr>
      <vt:lpstr>Ratios!Print_Area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Luon Narun</dc:creator>
  <cp:lastModifiedBy>Smey</cp:lastModifiedBy>
  <dcterms:created xsi:type="dcterms:W3CDTF">2016-04-25T07:15:42Z</dcterms:created>
  <dcterms:modified xsi:type="dcterms:W3CDTF">2018-02-19T22:08:21Z</dcterms:modified>
</cp:coreProperties>
</file>