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1075" windowHeight="9525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Sheet1!$B$6:$J$85</definedName>
  </definedNames>
  <calcPr calcId="145621"/>
</workbook>
</file>

<file path=xl/calcChain.xml><?xml version="1.0" encoding="utf-8"?>
<calcChain xmlns="http://schemas.openxmlformats.org/spreadsheetml/2006/main">
  <c r="J16" i="4" l="1"/>
  <c r="I9" i="4"/>
  <c r="M14" i="4"/>
  <c r="N14" i="4"/>
  <c r="M15" i="4"/>
  <c r="N15" i="4"/>
  <c r="L15" i="4"/>
  <c r="L14" i="4"/>
  <c r="M13" i="4"/>
  <c r="N13" i="4"/>
  <c r="L13" i="4"/>
  <c r="N12" i="4"/>
  <c r="M12" i="4"/>
  <c r="L12" i="4"/>
  <c r="M10" i="4"/>
  <c r="N10" i="4"/>
  <c r="L11" i="4"/>
  <c r="L10" i="4"/>
  <c r="K16" i="4"/>
  <c r="N9" i="4"/>
  <c r="M9" i="4"/>
  <c r="L9" i="4"/>
  <c r="J10" i="4" l="1"/>
  <c r="G9" i="4"/>
  <c r="E26" i="5"/>
  <c r="D26" i="5"/>
  <c r="C26" i="5"/>
  <c r="D25" i="5"/>
  <c r="C25" i="5"/>
  <c r="J17" i="4" l="1"/>
  <c r="I17" i="4"/>
  <c r="H17" i="4"/>
  <c r="G17" i="4"/>
  <c r="E17" i="4"/>
  <c r="D17" i="4"/>
  <c r="F17" i="4"/>
  <c r="K17" i="4"/>
  <c r="L17" i="4"/>
  <c r="C17" i="4"/>
  <c r="K15" i="4"/>
  <c r="K14" i="4"/>
  <c r="K13" i="4"/>
  <c r="K12" i="4"/>
  <c r="K11" i="4"/>
  <c r="K10" i="4"/>
  <c r="K9" i="4"/>
  <c r="J22" i="4" l="1"/>
  <c r="J24" i="4" s="1"/>
  <c r="J25" i="4" s="1"/>
  <c r="H12" i="4"/>
  <c r="I12" i="4" s="1"/>
  <c r="H10" i="4"/>
  <c r="I10" i="4" s="1"/>
  <c r="H9" i="4"/>
  <c r="H11" i="4" s="1"/>
  <c r="H13" i="4" s="1"/>
  <c r="H14" i="4" s="1"/>
  <c r="H15" i="4" s="1"/>
  <c r="J12" i="4"/>
  <c r="J9" i="4"/>
  <c r="J11" i="4" s="1"/>
  <c r="J13" i="4" s="1"/>
  <c r="J14" i="4" s="1"/>
  <c r="J15" i="4" s="1"/>
  <c r="I11" i="4" l="1"/>
  <c r="I13" i="4" s="1"/>
  <c r="I14" i="4" s="1"/>
  <c r="I15" i="4" s="1"/>
  <c r="F12" i="4"/>
  <c r="G12" i="4" s="1"/>
  <c r="F9" i="4"/>
  <c r="D28" i="3"/>
  <c r="C28" i="3"/>
  <c r="D27" i="3"/>
  <c r="C27" i="3"/>
  <c r="D25" i="3"/>
  <c r="C25" i="3"/>
  <c r="E28" i="3"/>
  <c r="C14" i="3"/>
  <c r="C15" i="3"/>
  <c r="C16" i="3"/>
  <c r="C17" i="3"/>
  <c r="C18" i="3"/>
  <c r="C19" i="3"/>
  <c r="C20" i="3"/>
  <c r="C21" i="3"/>
  <c r="C22" i="3"/>
  <c r="C23" i="3"/>
  <c r="C24" i="3"/>
  <c r="C13" i="3"/>
  <c r="F10" i="4" l="1"/>
  <c r="G10" i="4" l="1"/>
  <c r="G3" i="4"/>
  <c r="F11" i="4"/>
  <c r="F13" i="4" s="1"/>
  <c r="F14" i="4" s="1"/>
  <c r="F15" i="4" s="1"/>
  <c r="G11" i="4"/>
  <c r="G13" i="4" s="1"/>
  <c r="G14" i="4" s="1"/>
  <c r="G15" i="4" s="1"/>
  <c r="M17" i="4" l="1"/>
  <c r="M11" i="4" l="1"/>
  <c r="N17" i="4" l="1"/>
  <c r="N11" i="4"/>
</calcChain>
</file>

<file path=xl/sharedStrings.xml><?xml version="1.0" encoding="utf-8"?>
<sst xmlns="http://schemas.openxmlformats.org/spreadsheetml/2006/main" count="492" uniqueCount="165">
  <si>
    <t>25/09/18</t>
  </si>
  <si>
    <t>Z</t>
  </si>
  <si>
    <t>RHB0010LLT</t>
  </si>
  <si>
    <t>HC/LC - Cleared</t>
  </si>
  <si>
    <t>21/09/18</t>
  </si>
  <si>
    <t>RHB0010MSA</t>
  </si>
  <si>
    <t>CASH DEPOSIT</t>
  </si>
  <si>
    <t>17/09/18</t>
  </si>
  <si>
    <t>AFTPOST</t>
  </si>
  <si>
    <t>AFT TO LOAN</t>
  </si>
  <si>
    <t>RHB0002MSA</t>
  </si>
  <si>
    <t>DR TRF/SAL/MISC</t>
  </si>
  <si>
    <t>31/08/18</t>
  </si>
  <si>
    <t>16/08/18</t>
  </si>
  <si>
    <t>RHB0001MAK</t>
  </si>
  <si>
    <t>CLEARING CHQ</t>
  </si>
  <si>
    <t>31/07/18</t>
  </si>
  <si>
    <t>16/07/18</t>
  </si>
  <si>
    <t>30/06/18</t>
  </si>
  <si>
    <t>G</t>
  </si>
  <si>
    <t>DD4400</t>
  </si>
  <si>
    <t>S/CHARGE</t>
  </si>
  <si>
    <t>28/06/18</t>
  </si>
  <si>
    <t>RHB0005GNA</t>
  </si>
  <si>
    <t>CASH CHQ</t>
  </si>
  <si>
    <t>16/06/18</t>
  </si>
  <si>
    <t>31/05/18</t>
  </si>
  <si>
    <t>17/05/18</t>
  </si>
  <si>
    <t>28/04/18</t>
  </si>
  <si>
    <t>18/04/18</t>
  </si>
  <si>
    <t>31/03/18</t>
  </si>
  <si>
    <t>16/03/18</t>
  </si>
  <si>
    <t>28/02/18</t>
  </si>
  <si>
    <t>16/02/18</t>
  </si>
  <si>
    <t>RHB0010SCR</t>
  </si>
  <si>
    <t>30/01/18</t>
  </si>
  <si>
    <t>16/01/18</t>
  </si>
  <si>
    <t>31/12/17</t>
  </si>
  <si>
    <t>30/12/17</t>
  </si>
  <si>
    <t>26/12/17</t>
  </si>
  <si>
    <t>RHB0010LHR</t>
  </si>
  <si>
    <t>21/12/17</t>
  </si>
  <si>
    <t>RHB0009PHY</t>
  </si>
  <si>
    <t>18/12/17</t>
  </si>
  <si>
    <t>16/12/17</t>
  </si>
  <si>
    <t>30/11/17</t>
  </si>
  <si>
    <t>16/11/17</t>
  </si>
  <si>
    <t>RHB0005UVD</t>
  </si>
  <si>
    <t>31/10/17</t>
  </si>
  <si>
    <t>RHB0001IZA</t>
  </si>
  <si>
    <t>CR TFR/SAL/MISC</t>
  </si>
  <si>
    <t>17/10/17</t>
  </si>
  <si>
    <t>RHB0002LEY</t>
  </si>
  <si>
    <t>16/09/17</t>
  </si>
  <si>
    <t>RHB0002PAG</t>
  </si>
  <si>
    <t>29/08/17</t>
  </si>
  <si>
    <t>RHB0001KNG</t>
  </si>
  <si>
    <t>24/08/17</t>
  </si>
  <si>
    <t>16/08/17</t>
  </si>
  <si>
    <t>17/07/17</t>
  </si>
  <si>
    <t>30/06/17</t>
  </si>
  <si>
    <t>27/06/17</t>
  </si>
  <si>
    <t>16/06/17</t>
  </si>
  <si>
    <t>13/06/17</t>
  </si>
  <si>
    <t>RHB0001KRA</t>
  </si>
  <si>
    <t>17/05/17</t>
  </si>
  <si>
    <t>24/04/17</t>
  </si>
  <si>
    <t>18/04/17</t>
  </si>
  <si>
    <t>RHBIBL</t>
  </si>
  <si>
    <t>Conduct of 7-Year TL1: USD60K</t>
  </si>
  <si>
    <t>Period: 12 Months</t>
  </si>
  <si>
    <t>Account No.: 40001001247300000</t>
  </si>
  <si>
    <t xml:space="preserve">Account Name: Mr. Trang Ty </t>
  </si>
  <si>
    <t>No.</t>
  </si>
  <si>
    <t>Installment Amount</t>
  </si>
  <si>
    <t>Due Date</t>
  </si>
  <si>
    <t>Payment Date</t>
  </si>
  <si>
    <t>Days Past Due</t>
  </si>
  <si>
    <t>Account No.: 40001001570700000</t>
  </si>
  <si>
    <t>Account No.: 40001002323800000</t>
  </si>
  <si>
    <t>Conduct of 10-Year TL2: USD270K</t>
  </si>
  <si>
    <t>Conduct of 7-Year TL3: USD50K</t>
  </si>
  <si>
    <t>Bank: RHBIBL</t>
  </si>
  <si>
    <t>Mr. Trang Ty (AC: 1010002000006160)</t>
  </si>
  <si>
    <t>12 months</t>
  </si>
  <si>
    <t>Month</t>
  </si>
  <si>
    <t>Debit (USD)</t>
  </si>
  <si>
    <t>Credit (USD)</t>
  </si>
  <si>
    <t>Balance (USD)</t>
  </si>
  <si>
    <t>Bal. forward</t>
  </si>
  <si>
    <t>Sub-Total</t>
  </si>
  <si>
    <t>Total</t>
  </si>
  <si>
    <t>Average</t>
  </si>
  <si>
    <t>Exclude TL3 of USD50K disbursement</t>
  </si>
  <si>
    <t>17-09-18</t>
  </si>
  <si>
    <t>16-08-18</t>
  </si>
  <si>
    <t>16-07-18</t>
  </si>
  <si>
    <t>16-06-18</t>
  </si>
  <si>
    <t>17-05-18</t>
  </si>
  <si>
    <t>18-04-18</t>
  </si>
  <si>
    <t>16-03-18</t>
  </si>
  <si>
    <t>16-02-18</t>
  </si>
  <si>
    <t>16-01-18</t>
  </si>
  <si>
    <t>16-12-17</t>
  </si>
  <si>
    <t>16-11-17</t>
  </si>
  <si>
    <t>17-10-17</t>
  </si>
  <si>
    <t>18-04-19</t>
  </si>
  <si>
    <t>17-05-19</t>
  </si>
  <si>
    <t>16-06-19</t>
  </si>
  <si>
    <t>16-07-19</t>
  </si>
  <si>
    <t>16-08-19</t>
  </si>
  <si>
    <t>17-09-19</t>
  </si>
  <si>
    <t>10-09-18</t>
  </si>
  <si>
    <t>10-08-18</t>
  </si>
  <si>
    <t>10-07-18</t>
  </si>
  <si>
    <t>11-06-18</t>
  </si>
  <si>
    <t>10-05-18</t>
  </si>
  <si>
    <t>10-04-18</t>
  </si>
  <si>
    <t>10-03-18</t>
  </si>
  <si>
    <t>10-02-18</t>
  </si>
  <si>
    <t>10-01-18</t>
  </si>
  <si>
    <t>12-12-17</t>
  </si>
  <si>
    <t>10-11-17</t>
  </si>
  <si>
    <t>10-10-17</t>
  </si>
  <si>
    <t>31-08-18</t>
  </si>
  <si>
    <t>31-07-18</t>
  </si>
  <si>
    <t>30-06-18</t>
  </si>
  <si>
    <t>31-05-18</t>
  </si>
  <si>
    <t>28-04-18</t>
  </si>
  <si>
    <t>31-03-18</t>
  </si>
  <si>
    <t>28-02-18</t>
  </si>
  <si>
    <t>30-01-18</t>
  </si>
  <si>
    <t>30-12-17</t>
  </si>
  <si>
    <t>30-11-17</t>
  </si>
  <si>
    <t>Description</t>
  </si>
  <si>
    <t>12-Month</t>
  </si>
  <si>
    <t>Revenue</t>
  </si>
  <si>
    <t>COGS</t>
  </si>
  <si>
    <t>Gross Profit</t>
  </si>
  <si>
    <t>Operating expenses</t>
  </si>
  <si>
    <t>EBIT</t>
  </si>
  <si>
    <t>67% share (Borrower' share)</t>
  </si>
  <si>
    <t>Average monthly EBIT</t>
  </si>
  <si>
    <t>8-Month 
(Jan to Aug)</t>
  </si>
  <si>
    <t>8 Months</t>
  </si>
  <si>
    <t>5 Months</t>
  </si>
  <si>
    <t>12 Months</t>
  </si>
  <si>
    <t>TL1</t>
  </si>
  <si>
    <t>TL2</t>
  </si>
  <si>
    <t>TL3</t>
  </si>
  <si>
    <t>TL4</t>
  </si>
  <si>
    <t>Canadia</t>
  </si>
  <si>
    <t>DSR</t>
  </si>
  <si>
    <t>Bank</t>
  </si>
  <si>
    <t>MAY BANK</t>
  </si>
  <si>
    <t>Account Name</t>
  </si>
  <si>
    <t>Multinational Advertising Group PTE., Ltd</t>
  </si>
  <si>
    <t>Account No.</t>
  </si>
  <si>
    <t>00007/02/000028/07</t>
  </si>
  <si>
    <t>Balance Forward</t>
  </si>
  <si>
    <t>Prepared by:</t>
  </si>
  <si>
    <t>Income Statement</t>
  </si>
  <si>
    <t>Multinational Advertising Group Pte Ltd.</t>
  </si>
  <si>
    <t>Mr. Trang Ty and Mr. Trang Heang</t>
  </si>
  <si>
    <t>Income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</si>
</sst>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mmm\-yy;@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rgb="FF444444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8293B2"/>
      </left>
      <right style="thin">
        <color rgb="FF8293B2"/>
      </right>
      <top style="thin">
        <color rgb="FF8293B2"/>
      </top>
      <bottom style="thin">
        <color rgb="FF8293B2"/>
      </bottom>
      <diagonal/>
    </border>
    <border>
      <left style="medium">
        <color rgb="FF94A6B5"/>
      </left>
      <right style="thin">
        <color rgb="FF8293B2"/>
      </right>
      <top style="medium">
        <color rgb="FF94A6B5"/>
      </top>
      <bottom style="thin">
        <color rgb="FF8293B2"/>
      </bottom>
      <diagonal/>
    </border>
    <border>
      <left style="thin">
        <color rgb="FF8293B2"/>
      </left>
      <right style="thin">
        <color rgb="FF8293B2"/>
      </right>
      <top style="medium">
        <color rgb="FF94A6B5"/>
      </top>
      <bottom style="thin">
        <color rgb="FF8293B2"/>
      </bottom>
      <diagonal/>
    </border>
    <border>
      <left style="thin">
        <color rgb="FF8293B2"/>
      </left>
      <right style="medium">
        <color rgb="FF94A6B5"/>
      </right>
      <top style="medium">
        <color rgb="FF94A6B5"/>
      </top>
      <bottom style="thin">
        <color rgb="FF8293B2"/>
      </bottom>
      <diagonal/>
    </border>
    <border>
      <left style="medium">
        <color rgb="FF94A6B5"/>
      </left>
      <right style="thin">
        <color rgb="FF8293B2"/>
      </right>
      <top style="thin">
        <color rgb="FF8293B2"/>
      </top>
      <bottom style="thin">
        <color rgb="FF8293B2"/>
      </bottom>
      <diagonal/>
    </border>
    <border>
      <left style="thin">
        <color rgb="FF8293B2"/>
      </left>
      <right style="medium">
        <color rgb="FF94A6B5"/>
      </right>
      <top style="thin">
        <color rgb="FF8293B2"/>
      </top>
      <bottom style="thin">
        <color rgb="FF8293B2"/>
      </bottom>
      <diagonal/>
    </border>
    <border>
      <left style="medium">
        <color rgb="FF94A6B5"/>
      </left>
      <right style="thin">
        <color rgb="FF8293B2"/>
      </right>
      <top style="thin">
        <color rgb="FF8293B2"/>
      </top>
      <bottom style="medium">
        <color rgb="FF94A6B5"/>
      </bottom>
      <diagonal/>
    </border>
    <border>
      <left style="thin">
        <color rgb="FF8293B2"/>
      </left>
      <right style="thin">
        <color rgb="FF8293B2"/>
      </right>
      <top style="thin">
        <color rgb="FF8293B2"/>
      </top>
      <bottom style="medium">
        <color rgb="FF94A6B5"/>
      </bottom>
      <diagonal/>
    </border>
    <border>
      <left/>
      <right/>
      <top/>
      <bottom style="medium">
        <color rgb="FF94A6B5"/>
      </bottom>
      <diagonal/>
    </border>
    <border>
      <left/>
      <right style="medium">
        <color rgb="FF94A6B5"/>
      </right>
      <top/>
      <bottom style="medium">
        <color rgb="FF94A6B5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Fill="1"/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/>
    </xf>
    <xf numFmtId="4" fontId="2" fillId="0" borderId="3" xfId="0" applyNumberFormat="1" applyFont="1" applyFill="1" applyBorder="1" applyAlignment="1">
      <alignment horizontal="right" vertical="center"/>
    </xf>
    <xf numFmtId="4" fontId="2" fillId="0" borderId="4" xfId="0" applyNumberFormat="1" applyFont="1" applyFill="1" applyBorder="1" applyAlignment="1">
      <alignment horizontal="right" vertical="center"/>
    </xf>
    <xf numFmtId="0" fontId="2" fillId="0" borderId="5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horizontal="right" vertical="center"/>
    </xf>
    <xf numFmtId="4" fontId="2" fillId="0" borderId="6" xfId="0" applyNumberFormat="1" applyFont="1" applyFill="1" applyBorder="1" applyAlignment="1">
      <alignment horizontal="right" vertical="center"/>
    </xf>
    <xf numFmtId="14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right" vertical="center"/>
    </xf>
    <xf numFmtId="14" fontId="2" fillId="0" borderId="3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horizontal="right" vertical="center"/>
    </xf>
    <xf numFmtId="0" fontId="1" fillId="0" borderId="7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0" fillId="0" borderId="9" xfId="0" applyFill="1" applyBorder="1"/>
    <xf numFmtId="0" fontId="0" fillId="0" borderId="10" xfId="0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4" fontId="2" fillId="2" borderId="6" xfId="0" applyNumberFormat="1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4" fontId="3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right" vertical="center" wrapText="1"/>
    </xf>
    <xf numFmtId="0" fontId="4" fillId="0" borderId="16" xfId="0" applyFont="1" applyBorder="1" applyAlignment="1">
      <alignment horizontal="right" vertical="center" wrapText="1"/>
    </xf>
    <xf numFmtId="4" fontId="3" fillId="0" borderId="16" xfId="0" applyNumberFormat="1" applyFont="1" applyBorder="1" applyAlignment="1">
      <alignment horizontal="right" vertical="center"/>
    </xf>
    <xf numFmtId="0" fontId="4" fillId="0" borderId="17" xfId="0" applyFont="1" applyBorder="1" applyAlignment="1">
      <alignment horizontal="right" vertical="center"/>
    </xf>
    <xf numFmtId="4" fontId="4" fillId="0" borderId="16" xfId="0" applyNumberFormat="1" applyFont="1" applyBorder="1" applyAlignment="1">
      <alignment horizontal="right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/>
    </xf>
    <xf numFmtId="43" fontId="3" fillId="0" borderId="16" xfId="1" applyFont="1" applyBorder="1" applyAlignment="1">
      <alignment horizontal="right" vertical="center" wrapText="1"/>
    </xf>
    <xf numFmtId="43" fontId="3" fillId="0" borderId="16" xfId="1" applyFont="1" applyBorder="1" applyAlignment="1">
      <alignment horizontal="right" vertical="center"/>
    </xf>
    <xf numFmtId="43" fontId="0" fillId="0" borderId="0" xfId="0" applyNumberFormat="1"/>
    <xf numFmtId="49" fontId="3" fillId="0" borderId="16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vertical="center"/>
    </xf>
    <xf numFmtId="4" fontId="4" fillId="0" borderId="16" xfId="0" applyNumberFormat="1" applyFont="1" applyBorder="1" applyAlignment="1">
      <alignment horizontal="right" vertical="center"/>
    </xf>
    <xf numFmtId="9" fontId="0" fillId="0" borderId="0" xfId="2" applyFont="1"/>
    <xf numFmtId="0" fontId="6" fillId="0" borderId="0" xfId="0" applyFont="1"/>
    <xf numFmtId="43" fontId="6" fillId="0" borderId="0" xfId="1" applyFont="1"/>
    <xf numFmtId="43" fontId="6" fillId="0" borderId="0" xfId="0" applyNumberFormat="1" applyFont="1"/>
    <xf numFmtId="0" fontId="4" fillId="0" borderId="17" xfId="0" applyFont="1" applyBorder="1" applyAlignment="1">
      <alignment horizontal="center" vertical="center"/>
    </xf>
    <xf numFmtId="43" fontId="0" fillId="0" borderId="0" xfId="1" applyFont="1"/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18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164" fontId="3" fillId="0" borderId="18" xfId="0" applyNumberFormat="1" applyFont="1" applyBorder="1" applyAlignment="1">
      <alignment horizontal="center" vertical="center" wrapText="1"/>
    </xf>
    <xf numFmtId="164" fontId="3" fillId="0" borderId="19" xfId="0" applyNumberFormat="1" applyFont="1" applyBorder="1" applyAlignment="1">
      <alignment horizontal="center" vertical="center" wrapText="1"/>
    </xf>
    <xf numFmtId="164" fontId="3" fillId="0" borderId="20" xfId="0" applyNumberFormat="1" applyFont="1" applyBorder="1" applyAlignment="1">
      <alignment horizontal="center" vertical="center" wrapText="1"/>
    </xf>
    <xf numFmtId="0" fontId="4" fillId="0" borderId="21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4" fontId="0" fillId="0" borderId="0" xfId="0" applyNumberFormat="1"/>
    <xf numFmtId="16" fontId="3" fillId="0" borderId="17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right" vertical="center"/>
    </xf>
    <xf numFmtId="0" fontId="4" fillId="0" borderId="19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4" fontId="6" fillId="0" borderId="0" xfId="0" applyNumberFormat="1" applyFont="1"/>
    <xf numFmtId="0" fontId="0" fillId="0" borderId="22" xfId="0" applyBorder="1"/>
    <xf numFmtId="0" fontId="4" fillId="0" borderId="23" xfId="0" applyFont="1" applyBorder="1" applyAlignment="1">
      <alignment horizontal="center" vertical="center"/>
    </xf>
    <xf numFmtId="0" fontId="0" fillId="0" borderId="23" xfId="0" applyBorder="1"/>
    <xf numFmtId="0" fontId="4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4" fontId="3" fillId="0" borderId="23" xfId="0" applyNumberFormat="1" applyFont="1" applyBorder="1" applyAlignment="1">
      <alignment horizontal="right" vertical="center"/>
    </xf>
    <xf numFmtId="0" fontId="4" fillId="0" borderId="23" xfId="0" applyFont="1" applyBorder="1" applyAlignment="1">
      <alignment vertical="center"/>
    </xf>
    <xf numFmtId="4" fontId="4" fillId="0" borderId="23" xfId="0" applyNumberFormat="1" applyFont="1" applyBorder="1" applyAlignment="1">
      <alignment horizontal="right" vertical="center"/>
    </xf>
    <xf numFmtId="0" fontId="7" fillId="0" borderId="23" xfId="0" applyFont="1" applyBorder="1" applyAlignment="1">
      <alignment horizontal="center"/>
    </xf>
    <xf numFmtId="0" fontId="9" fillId="0" borderId="23" xfId="0" applyFont="1" applyBorder="1"/>
    <xf numFmtId="0" fontId="10" fillId="0" borderId="23" xfId="0" applyFont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4" fontId="11" fillId="0" borderId="23" xfId="0" applyNumberFormat="1" applyFont="1" applyBorder="1" applyAlignment="1">
      <alignment horizontal="right" vertical="center"/>
    </xf>
    <xf numFmtId="4" fontId="11" fillId="3" borderId="23" xfId="0" applyNumberFormat="1" applyFont="1" applyFill="1" applyBorder="1" applyAlignment="1">
      <alignment horizontal="right" vertical="center"/>
    </xf>
    <xf numFmtId="4" fontId="11" fillId="0" borderId="23" xfId="0" applyNumberFormat="1" applyFont="1" applyFill="1" applyBorder="1" applyAlignment="1">
      <alignment horizontal="right" vertical="center"/>
    </xf>
    <xf numFmtId="4" fontId="10" fillId="0" borderId="23" xfId="0" applyNumberFormat="1" applyFont="1" applyBorder="1" applyAlignment="1">
      <alignment horizontal="right" vertical="center"/>
    </xf>
    <xf numFmtId="4" fontId="10" fillId="3" borderId="23" xfId="0" applyNumberFormat="1" applyFont="1" applyFill="1" applyBorder="1" applyAlignment="1">
      <alignment horizontal="right" vertical="center"/>
    </xf>
    <xf numFmtId="4" fontId="10" fillId="0" borderId="23" xfId="0" applyNumberFormat="1" applyFont="1" applyFill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10</xdr:row>
          <xdr:rowOff>47625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14</xdr:row>
          <xdr:rowOff>47625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14</xdr:row>
          <xdr:rowOff>47625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14</xdr:row>
          <xdr:rowOff>47625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14</xdr:row>
          <xdr:rowOff>47625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14</xdr:row>
          <xdr:rowOff>47625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18</xdr:row>
          <xdr:rowOff>47625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18</xdr:row>
          <xdr:rowOff>47625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18</xdr:row>
          <xdr:rowOff>47625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18</xdr:row>
          <xdr:rowOff>47625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23</xdr:row>
          <xdr:rowOff>47625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23</xdr:row>
          <xdr:rowOff>47625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23</xdr:row>
          <xdr:rowOff>47625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23</xdr:row>
          <xdr:rowOff>47625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26</xdr:row>
          <xdr:rowOff>47625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26</xdr:row>
          <xdr:rowOff>47625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26</xdr:row>
          <xdr:rowOff>47625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26</xdr:row>
          <xdr:rowOff>47625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26</xdr:row>
          <xdr:rowOff>47625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29</xdr:row>
          <xdr:rowOff>47625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29</xdr:row>
          <xdr:rowOff>47625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29</xdr:row>
          <xdr:rowOff>47625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32</xdr:row>
          <xdr:rowOff>47625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32</xdr:row>
          <xdr:rowOff>47625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32</xdr:row>
          <xdr:rowOff>47625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37</xdr:row>
          <xdr:rowOff>47625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37</xdr:row>
          <xdr:rowOff>47625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37</xdr:row>
          <xdr:rowOff>47625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41</xdr:row>
          <xdr:rowOff>47625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41</xdr:row>
          <xdr:rowOff>47625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41</xdr:row>
          <xdr:rowOff>47625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41</xdr:row>
          <xdr:rowOff>47625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41</xdr:row>
          <xdr:rowOff>47625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48</xdr:row>
          <xdr:rowOff>47625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48</xdr:row>
          <xdr:rowOff>47625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48</xdr:row>
          <xdr:rowOff>47625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48</xdr:row>
          <xdr:rowOff>47625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85</xdr:row>
          <xdr:rowOff>47625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85</xdr:row>
          <xdr:rowOff>47625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85</xdr:row>
          <xdr:rowOff>47625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85</xdr:row>
          <xdr:rowOff>47625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85</xdr:row>
          <xdr:rowOff>47625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85</xdr:row>
          <xdr:rowOff>47625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85</xdr:row>
          <xdr:rowOff>47625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86</xdr:row>
          <xdr:rowOff>28575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2.xml"/><Relationship Id="rId21" Type="http://schemas.openxmlformats.org/officeDocument/2006/relationships/control" Target="../activeX/activeX17.xml"/><Relationship Id="rId42" Type="http://schemas.openxmlformats.org/officeDocument/2006/relationships/image" Target="../media/image3.emf"/><Relationship Id="rId47" Type="http://schemas.openxmlformats.org/officeDocument/2006/relationships/control" Target="../activeX/activeX41.xml"/><Relationship Id="rId63" Type="http://schemas.openxmlformats.org/officeDocument/2006/relationships/control" Target="../activeX/activeX57.xml"/><Relationship Id="rId68" Type="http://schemas.openxmlformats.org/officeDocument/2006/relationships/control" Target="../activeX/activeX62.xml"/><Relationship Id="rId84" Type="http://schemas.openxmlformats.org/officeDocument/2006/relationships/control" Target="../activeX/activeX78.xml"/><Relationship Id="rId16" Type="http://schemas.openxmlformats.org/officeDocument/2006/relationships/control" Target="../activeX/activeX12.xml"/><Relationship Id="rId11" Type="http://schemas.openxmlformats.org/officeDocument/2006/relationships/control" Target="../activeX/activeX8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53" Type="http://schemas.openxmlformats.org/officeDocument/2006/relationships/control" Target="../activeX/activeX47.xml"/><Relationship Id="rId58" Type="http://schemas.openxmlformats.org/officeDocument/2006/relationships/control" Target="../activeX/activeX52.xml"/><Relationship Id="rId74" Type="http://schemas.openxmlformats.org/officeDocument/2006/relationships/control" Target="../activeX/activeX68.xml"/><Relationship Id="rId79" Type="http://schemas.openxmlformats.org/officeDocument/2006/relationships/control" Target="../activeX/activeX73.xml"/><Relationship Id="rId5" Type="http://schemas.openxmlformats.org/officeDocument/2006/relationships/control" Target="../activeX/activeX2.xml"/><Relationship Id="rId19" Type="http://schemas.openxmlformats.org/officeDocument/2006/relationships/control" Target="../activeX/activeX15.xml"/><Relationship Id="rId14" Type="http://schemas.openxmlformats.org/officeDocument/2006/relationships/image" Target="../media/image2.emf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8.xml"/><Relationship Id="rId48" Type="http://schemas.openxmlformats.org/officeDocument/2006/relationships/control" Target="../activeX/activeX42.xml"/><Relationship Id="rId56" Type="http://schemas.openxmlformats.org/officeDocument/2006/relationships/control" Target="../activeX/activeX50.xml"/><Relationship Id="rId64" Type="http://schemas.openxmlformats.org/officeDocument/2006/relationships/control" Target="../activeX/activeX58.xml"/><Relationship Id="rId69" Type="http://schemas.openxmlformats.org/officeDocument/2006/relationships/control" Target="../activeX/activeX63.xml"/><Relationship Id="rId77" Type="http://schemas.openxmlformats.org/officeDocument/2006/relationships/control" Target="../activeX/activeX71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5.xml"/><Relationship Id="rId72" Type="http://schemas.openxmlformats.org/officeDocument/2006/relationships/control" Target="../activeX/activeX66.xml"/><Relationship Id="rId80" Type="http://schemas.openxmlformats.org/officeDocument/2006/relationships/control" Target="../activeX/activeX74.xml"/><Relationship Id="rId85" Type="http://schemas.openxmlformats.org/officeDocument/2006/relationships/control" Target="../activeX/activeX79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image" Target="../media/image4.emf"/><Relationship Id="rId59" Type="http://schemas.openxmlformats.org/officeDocument/2006/relationships/control" Target="../activeX/activeX53.xml"/><Relationship Id="rId67" Type="http://schemas.openxmlformats.org/officeDocument/2006/relationships/control" Target="../activeX/activeX61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54" Type="http://schemas.openxmlformats.org/officeDocument/2006/relationships/control" Target="../activeX/activeX48.xml"/><Relationship Id="rId62" Type="http://schemas.openxmlformats.org/officeDocument/2006/relationships/control" Target="../activeX/activeX56.xml"/><Relationship Id="rId70" Type="http://schemas.openxmlformats.org/officeDocument/2006/relationships/control" Target="../activeX/activeX64.xml"/><Relationship Id="rId75" Type="http://schemas.openxmlformats.org/officeDocument/2006/relationships/control" Target="../activeX/activeX69.xml"/><Relationship Id="rId83" Type="http://schemas.openxmlformats.org/officeDocument/2006/relationships/control" Target="../activeX/activeX7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3.xml"/><Relationship Id="rId57" Type="http://schemas.openxmlformats.org/officeDocument/2006/relationships/control" Target="../activeX/activeX51.xml"/><Relationship Id="rId10" Type="http://schemas.openxmlformats.org/officeDocument/2006/relationships/control" Target="../activeX/activeX7.xm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39.xml"/><Relationship Id="rId52" Type="http://schemas.openxmlformats.org/officeDocument/2006/relationships/control" Target="../activeX/activeX46.xml"/><Relationship Id="rId60" Type="http://schemas.openxmlformats.org/officeDocument/2006/relationships/control" Target="../activeX/activeX54.xml"/><Relationship Id="rId65" Type="http://schemas.openxmlformats.org/officeDocument/2006/relationships/control" Target="../activeX/activeX59.xml"/><Relationship Id="rId73" Type="http://schemas.openxmlformats.org/officeDocument/2006/relationships/control" Target="../activeX/activeX67.xml"/><Relationship Id="rId78" Type="http://schemas.openxmlformats.org/officeDocument/2006/relationships/control" Target="../activeX/activeX72.xml"/><Relationship Id="rId81" Type="http://schemas.openxmlformats.org/officeDocument/2006/relationships/control" Target="../activeX/activeX75.xml"/><Relationship Id="rId86" Type="http://schemas.openxmlformats.org/officeDocument/2006/relationships/control" Target="../activeX/activeX80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Relationship Id="rId34" Type="http://schemas.openxmlformats.org/officeDocument/2006/relationships/control" Target="../activeX/activeX30.xml"/><Relationship Id="rId50" Type="http://schemas.openxmlformats.org/officeDocument/2006/relationships/control" Target="../activeX/activeX44.xml"/><Relationship Id="rId55" Type="http://schemas.openxmlformats.org/officeDocument/2006/relationships/control" Target="../activeX/activeX49.xml"/><Relationship Id="rId76" Type="http://schemas.openxmlformats.org/officeDocument/2006/relationships/control" Target="../activeX/activeX70.xml"/><Relationship Id="rId7" Type="http://schemas.openxmlformats.org/officeDocument/2006/relationships/control" Target="../activeX/activeX4.xml"/><Relationship Id="rId71" Type="http://schemas.openxmlformats.org/officeDocument/2006/relationships/control" Target="../activeX/activeX65.xml"/><Relationship Id="rId2" Type="http://schemas.openxmlformats.org/officeDocument/2006/relationships/vmlDrawing" Target="../drawings/vmlDrawing1.vml"/><Relationship Id="rId29" Type="http://schemas.openxmlformats.org/officeDocument/2006/relationships/control" Target="../activeX/activeX25.xml"/><Relationship Id="rId24" Type="http://schemas.openxmlformats.org/officeDocument/2006/relationships/control" Target="../activeX/activeX20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0.xml"/><Relationship Id="rId66" Type="http://schemas.openxmlformats.org/officeDocument/2006/relationships/control" Target="../activeX/activeX60.xml"/><Relationship Id="rId61" Type="http://schemas.openxmlformats.org/officeDocument/2006/relationships/control" Target="../activeX/activeX55.xml"/><Relationship Id="rId82" Type="http://schemas.openxmlformats.org/officeDocument/2006/relationships/control" Target="../activeX/activeX7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/>
  <dimension ref="A5:L86"/>
  <sheetViews>
    <sheetView workbookViewId="0">
      <selection activeCell="J91" sqref="J91"/>
    </sheetView>
  </sheetViews>
  <sheetFormatPr defaultRowHeight="15" x14ac:dyDescent="0.25"/>
  <cols>
    <col min="1" max="7" width="9.140625" style="1"/>
    <col min="8" max="8" width="17.28515625" style="1" customWidth="1"/>
    <col min="9" max="16384" width="9.140625" style="1"/>
  </cols>
  <sheetData>
    <row r="5" spans="1:10" ht="15.75" thickBot="1" x14ac:dyDescent="0.3"/>
    <row r="6" spans="1:10" x14ac:dyDescent="0.25">
      <c r="A6" s="2"/>
      <c r="B6" s="3" t="s">
        <v>0</v>
      </c>
      <c r="C6" s="3" t="s">
        <v>0</v>
      </c>
      <c r="D6" s="3">
        <v>91</v>
      </c>
      <c r="E6" s="3" t="s">
        <v>1</v>
      </c>
      <c r="F6" s="3">
        <v>10</v>
      </c>
      <c r="G6" s="3" t="s">
        <v>2</v>
      </c>
      <c r="H6" s="3" t="s">
        <v>3</v>
      </c>
      <c r="I6" s="4">
        <v>4418.2</v>
      </c>
      <c r="J6" s="5">
        <v>14308.96</v>
      </c>
    </row>
    <row r="7" spans="1:10" hidden="1" x14ac:dyDescent="0.25">
      <c r="A7" s="6"/>
      <c r="B7" s="7" t="s">
        <v>4</v>
      </c>
      <c r="C7" s="7" t="s">
        <v>4</v>
      </c>
      <c r="D7" s="7">
        <v>80</v>
      </c>
      <c r="E7" s="7" t="s">
        <v>1</v>
      </c>
      <c r="F7" s="7">
        <v>10</v>
      </c>
      <c r="G7" s="7" t="s">
        <v>5</v>
      </c>
      <c r="H7" s="7" t="s">
        <v>6</v>
      </c>
      <c r="I7" s="8">
        <v>2000</v>
      </c>
      <c r="J7" s="9">
        <v>9890.76</v>
      </c>
    </row>
    <row r="8" spans="1:10" hidden="1" x14ac:dyDescent="0.25">
      <c r="A8" s="6"/>
      <c r="B8" s="7" t="s">
        <v>7</v>
      </c>
      <c r="C8" s="7" t="s">
        <v>7</v>
      </c>
      <c r="D8" s="7">
        <v>21</v>
      </c>
      <c r="E8" s="7" t="s">
        <v>1</v>
      </c>
      <c r="F8" s="7">
        <v>2</v>
      </c>
      <c r="G8" s="7" t="s">
        <v>8</v>
      </c>
      <c r="H8" s="7" t="s">
        <v>9</v>
      </c>
      <c r="I8" s="8">
        <v>-1295.44</v>
      </c>
      <c r="J8" s="9">
        <v>7890.76</v>
      </c>
    </row>
    <row r="9" spans="1:10" hidden="1" x14ac:dyDescent="0.25">
      <c r="A9" s="6"/>
      <c r="B9" s="10">
        <v>43413</v>
      </c>
      <c r="C9" s="10">
        <v>43413</v>
      </c>
      <c r="D9" s="7">
        <v>54</v>
      </c>
      <c r="E9" s="7" t="s">
        <v>1</v>
      </c>
      <c r="F9" s="7">
        <v>2</v>
      </c>
      <c r="G9" s="7" t="s">
        <v>10</v>
      </c>
      <c r="H9" s="7" t="s">
        <v>11</v>
      </c>
      <c r="I9" s="8">
        <v>-3430.91</v>
      </c>
      <c r="J9" s="9">
        <v>9186.2000000000007</v>
      </c>
    </row>
    <row r="10" spans="1:10" hidden="1" x14ac:dyDescent="0.25">
      <c r="A10" s="6"/>
      <c r="B10" s="10">
        <v>43413</v>
      </c>
      <c r="C10" s="10">
        <v>43413</v>
      </c>
      <c r="D10" s="7">
        <v>129</v>
      </c>
      <c r="E10" s="7" t="s">
        <v>1</v>
      </c>
      <c r="F10" s="7">
        <v>10</v>
      </c>
      <c r="G10" s="7" t="s">
        <v>5</v>
      </c>
      <c r="H10" s="7" t="s">
        <v>6</v>
      </c>
      <c r="I10" s="8">
        <v>10000</v>
      </c>
      <c r="J10" s="9">
        <v>12617.11</v>
      </c>
    </row>
    <row r="11" spans="1:10" x14ac:dyDescent="0.25">
      <c r="A11" s="6"/>
      <c r="B11" s="18" t="s">
        <v>12</v>
      </c>
      <c r="C11" s="18" t="s">
        <v>12</v>
      </c>
      <c r="D11" s="18">
        <v>9</v>
      </c>
      <c r="E11" s="18" t="s">
        <v>1</v>
      </c>
      <c r="F11" s="18">
        <v>2</v>
      </c>
      <c r="G11" s="18" t="s">
        <v>8</v>
      </c>
      <c r="H11" s="18" t="s">
        <v>9</v>
      </c>
      <c r="I11" s="19">
        <v>-804.45</v>
      </c>
      <c r="J11" s="20">
        <v>2617.11</v>
      </c>
    </row>
    <row r="12" spans="1:10" hidden="1" x14ac:dyDescent="0.25">
      <c r="A12" s="6"/>
      <c r="B12" s="7" t="s">
        <v>13</v>
      </c>
      <c r="C12" s="7" t="s">
        <v>13</v>
      </c>
      <c r="D12" s="7">
        <v>11</v>
      </c>
      <c r="E12" s="7" t="s">
        <v>1</v>
      </c>
      <c r="F12" s="7">
        <v>2</v>
      </c>
      <c r="G12" s="7" t="s">
        <v>8</v>
      </c>
      <c r="H12" s="7" t="s">
        <v>9</v>
      </c>
      <c r="I12" s="8">
        <v>-1295.44</v>
      </c>
      <c r="J12" s="9">
        <v>3421.56</v>
      </c>
    </row>
    <row r="13" spans="1:10" hidden="1" x14ac:dyDescent="0.25">
      <c r="A13" s="6"/>
      <c r="B13" s="10">
        <v>43381</v>
      </c>
      <c r="C13" s="10">
        <v>43381</v>
      </c>
      <c r="D13" s="7">
        <v>9</v>
      </c>
      <c r="E13" s="7" t="s">
        <v>1</v>
      </c>
      <c r="F13" s="7">
        <v>2</v>
      </c>
      <c r="G13" s="7" t="s">
        <v>8</v>
      </c>
      <c r="H13" s="7" t="s">
        <v>9</v>
      </c>
      <c r="I13" s="8">
        <v>-3430.91</v>
      </c>
      <c r="J13" s="9">
        <v>4717</v>
      </c>
    </row>
    <row r="14" spans="1:10" hidden="1" x14ac:dyDescent="0.25">
      <c r="A14" s="6"/>
      <c r="B14" s="10">
        <v>43351</v>
      </c>
      <c r="C14" s="10">
        <v>43351</v>
      </c>
      <c r="D14" s="7">
        <v>38</v>
      </c>
      <c r="E14" s="7" t="s">
        <v>1</v>
      </c>
      <c r="F14" s="7">
        <v>1</v>
      </c>
      <c r="G14" s="7" t="s">
        <v>14</v>
      </c>
      <c r="H14" s="7" t="s">
        <v>15</v>
      </c>
      <c r="I14" s="8">
        <v>-1317</v>
      </c>
      <c r="J14" s="9">
        <v>8147.91</v>
      </c>
    </row>
    <row r="15" spans="1:10" x14ac:dyDescent="0.25">
      <c r="A15" s="6"/>
      <c r="B15" s="18" t="s">
        <v>16</v>
      </c>
      <c r="C15" s="18" t="s">
        <v>16</v>
      </c>
      <c r="D15" s="18">
        <v>24</v>
      </c>
      <c r="E15" s="18" t="s">
        <v>1</v>
      </c>
      <c r="F15" s="18">
        <v>2</v>
      </c>
      <c r="G15" s="18" t="s">
        <v>8</v>
      </c>
      <c r="H15" s="18" t="s">
        <v>9</v>
      </c>
      <c r="I15" s="19">
        <v>-804.45</v>
      </c>
      <c r="J15" s="20">
        <v>9464.91</v>
      </c>
    </row>
    <row r="16" spans="1:10" hidden="1" x14ac:dyDescent="0.25">
      <c r="A16" s="2"/>
      <c r="B16" s="3" t="s">
        <v>17</v>
      </c>
      <c r="C16" s="3" t="s">
        <v>17</v>
      </c>
      <c r="D16" s="3">
        <v>11</v>
      </c>
      <c r="E16" s="3" t="s">
        <v>1</v>
      </c>
      <c r="F16" s="3">
        <v>2</v>
      </c>
      <c r="G16" s="3" t="s">
        <v>8</v>
      </c>
      <c r="H16" s="3" t="s">
        <v>9</v>
      </c>
      <c r="I16" s="4">
        <v>-1295.44</v>
      </c>
      <c r="J16" s="5">
        <v>10269.36</v>
      </c>
    </row>
    <row r="17" spans="1:12" hidden="1" x14ac:dyDescent="0.25">
      <c r="A17" s="6"/>
      <c r="B17" s="10">
        <v>43380</v>
      </c>
      <c r="C17" s="10">
        <v>43380</v>
      </c>
      <c r="D17" s="7">
        <v>10</v>
      </c>
      <c r="E17" s="7" t="s">
        <v>1</v>
      </c>
      <c r="F17" s="7">
        <v>2</v>
      </c>
      <c r="G17" s="7" t="s">
        <v>8</v>
      </c>
      <c r="H17" s="7" t="s">
        <v>9</v>
      </c>
      <c r="I17" s="8">
        <v>-3430.91</v>
      </c>
      <c r="J17" s="9">
        <v>11564.8</v>
      </c>
    </row>
    <row r="18" spans="1:12" hidden="1" x14ac:dyDescent="0.25">
      <c r="A18" s="6"/>
      <c r="B18" s="18" t="s">
        <v>18</v>
      </c>
      <c r="C18" s="18" t="s">
        <v>18</v>
      </c>
      <c r="D18" s="18">
        <v>2631</v>
      </c>
      <c r="E18" s="18" t="s">
        <v>19</v>
      </c>
      <c r="F18" s="18">
        <v>2</v>
      </c>
      <c r="G18" s="18" t="s">
        <v>20</v>
      </c>
      <c r="H18" s="18" t="s">
        <v>21</v>
      </c>
      <c r="I18" s="19">
        <v>-3</v>
      </c>
      <c r="J18" s="20">
        <v>14995.71</v>
      </c>
      <c r="L18" s="19"/>
    </row>
    <row r="19" spans="1:12" x14ac:dyDescent="0.25">
      <c r="A19" s="6"/>
      <c r="B19" s="7" t="s">
        <v>18</v>
      </c>
      <c r="C19" s="7" t="s">
        <v>18</v>
      </c>
      <c r="D19" s="7">
        <v>6</v>
      </c>
      <c r="E19" s="7" t="s">
        <v>1</v>
      </c>
      <c r="F19" s="7">
        <v>2</v>
      </c>
      <c r="G19" s="7" t="s">
        <v>8</v>
      </c>
      <c r="H19" s="7" t="s">
        <v>9</v>
      </c>
      <c r="I19" s="11">
        <v>-804.45</v>
      </c>
      <c r="J19" s="9">
        <v>14998.71</v>
      </c>
      <c r="L19" s="8"/>
    </row>
    <row r="20" spans="1:12" hidden="1" x14ac:dyDescent="0.25">
      <c r="A20" s="6"/>
      <c r="B20" s="7" t="s">
        <v>22</v>
      </c>
      <c r="C20" s="7" t="s">
        <v>22</v>
      </c>
      <c r="D20" s="7">
        <v>13</v>
      </c>
      <c r="E20" s="7" t="s">
        <v>1</v>
      </c>
      <c r="F20" s="7">
        <v>5</v>
      </c>
      <c r="G20" s="7" t="s">
        <v>23</v>
      </c>
      <c r="H20" s="7" t="s">
        <v>24</v>
      </c>
      <c r="I20" s="8">
        <v>-10000</v>
      </c>
      <c r="J20" s="9">
        <v>15803.16</v>
      </c>
      <c r="L20" s="8"/>
    </row>
    <row r="21" spans="1:12" hidden="1" x14ac:dyDescent="0.25">
      <c r="A21" s="6"/>
      <c r="B21" s="7" t="s">
        <v>25</v>
      </c>
      <c r="C21" s="7" t="s">
        <v>25</v>
      </c>
      <c r="D21" s="7">
        <v>7</v>
      </c>
      <c r="E21" s="7" t="s">
        <v>1</v>
      </c>
      <c r="F21" s="7">
        <v>2</v>
      </c>
      <c r="G21" s="7" t="s">
        <v>8</v>
      </c>
      <c r="H21" s="7" t="s">
        <v>9</v>
      </c>
      <c r="I21" s="8">
        <v>-1295.44</v>
      </c>
      <c r="J21" s="9">
        <v>25803.16</v>
      </c>
      <c r="L21" s="8"/>
    </row>
    <row r="22" spans="1:12" hidden="1" x14ac:dyDescent="0.25">
      <c r="A22" s="6"/>
      <c r="B22" s="10">
        <v>43410</v>
      </c>
      <c r="C22" s="10">
        <v>43410</v>
      </c>
      <c r="D22" s="7">
        <v>14</v>
      </c>
      <c r="E22" s="7" t="s">
        <v>1</v>
      </c>
      <c r="F22" s="7">
        <v>2</v>
      </c>
      <c r="G22" s="7" t="s">
        <v>8</v>
      </c>
      <c r="H22" s="7" t="s">
        <v>9</v>
      </c>
      <c r="I22" s="8">
        <v>-3430.91</v>
      </c>
      <c r="J22" s="9">
        <v>27098.6</v>
      </c>
      <c r="L22" s="11"/>
    </row>
    <row r="23" spans="1:12" hidden="1" x14ac:dyDescent="0.25">
      <c r="A23" s="6"/>
      <c r="B23" s="10">
        <v>43287</v>
      </c>
      <c r="C23" s="10">
        <v>43287</v>
      </c>
      <c r="D23" s="7">
        <v>31</v>
      </c>
      <c r="E23" s="7" t="s">
        <v>1</v>
      </c>
      <c r="F23" s="7">
        <v>10</v>
      </c>
      <c r="G23" s="7" t="s">
        <v>5</v>
      </c>
      <c r="H23" s="7" t="s">
        <v>3</v>
      </c>
      <c r="I23" s="8">
        <v>20894</v>
      </c>
      <c r="J23" s="9">
        <v>30529.51</v>
      </c>
      <c r="L23" s="8"/>
    </row>
    <row r="24" spans="1:12" x14ac:dyDescent="0.25">
      <c r="A24" s="6"/>
      <c r="B24" s="18" t="s">
        <v>26</v>
      </c>
      <c r="C24" s="18" t="s">
        <v>26</v>
      </c>
      <c r="D24" s="18">
        <v>11</v>
      </c>
      <c r="E24" s="18" t="s">
        <v>1</v>
      </c>
      <c r="F24" s="18">
        <v>2</v>
      </c>
      <c r="G24" s="18" t="s">
        <v>8</v>
      </c>
      <c r="H24" s="18" t="s">
        <v>9</v>
      </c>
      <c r="I24" s="19">
        <v>-804.45</v>
      </c>
      <c r="J24" s="20">
        <v>9635.51</v>
      </c>
    </row>
    <row r="25" spans="1:12" hidden="1" x14ac:dyDescent="0.25">
      <c r="A25" s="6"/>
      <c r="B25" s="7" t="s">
        <v>27</v>
      </c>
      <c r="C25" s="7" t="s">
        <v>27</v>
      </c>
      <c r="D25" s="7">
        <v>30</v>
      </c>
      <c r="E25" s="7" t="s">
        <v>1</v>
      </c>
      <c r="F25" s="7">
        <v>2</v>
      </c>
      <c r="G25" s="7" t="s">
        <v>8</v>
      </c>
      <c r="H25" s="7" t="s">
        <v>9</v>
      </c>
      <c r="I25" s="8">
        <v>-1295.44</v>
      </c>
      <c r="J25" s="9">
        <v>10439.959999999999</v>
      </c>
    </row>
    <row r="26" spans="1:12" hidden="1" x14ac:dyDescent="0.25">
      <c r="A26" s="2"/>
      <c r="B26" s="12">
        <v>43378</v>
      </c>
      <c r="C26" s="12">
        <v>43378</v>
      </c>
      <c r="D26" s="3">
        <v>11</v>
      </c>
      <c r="E26" s="3" t="s">
        <v>1</v>
      </c>
      <c r="F26" s="3">
        <v>2</v>
      </c>
      <c r="G26" s="3" t="s">
        <v>8</v>
      </c>
      <c r="H26" s="3" t="s">
        <v>9</v>
      </c>
      <c r="I26" s="4">
        <v>-3430.91</v>
      </c>
      <c r="J26" s="5">
        <v>11735.4</v>
      </c>
    </row>
    <row r="27" spans="1:12" x14ac:dyDescent="0.25">
      <c r="A27" s="6"/>
      <c r="B27" s="18" t="s">
        <v>28</v>
      </c>
      <c r="C27" s="18" t="s">
        <v>28</v>
      </c>
      <c r="D27" s="18">
        <v>7</v>
      </c>
      <c r="E27" s="18" t="s">
        <v>1</v>
      </c>
      <c r="F27" s="18">
        <v>2</v>
      </c>
      <c r="G27" s="18" t="s">
        <v>8</v>
      </c>
      <c r="H27" s="18" t="s">
        <v>9</v>
      </c>
      <c r="I27" s="19">
        <v>-804.45</v>
      </c>
      <c r="J27" s="20">
        <v>15166.31</v>
      </c>
    </row>
    <row r="28" spans="1:12" hidden="1" x14ac:dyDescent="0.25">
      <c r="A28" s="6"/>
      <c r="B28" s="7" t="s">
        <v>29</v>
      </c>
      <c r="C28" s="7" t="s">
        <v>29</v>
      </c>
      <c r="D28" s="7">
        <v>23</v>
      </c>
      <c r="E28" s="7" t="s">
        <v>1</v>
      </c>
      <c r="F28" s="7">
        <v>2</v>
      </c>
      <c r="G28" s="7" t="s">
        <v>8</v>
      </c>
      <c r="H28" s="7" t="s">
        <v>9</v>
      </c>
      <c r="I28" s="8">
        <v>-1295.44</v>
      </c>
      <c r="J28" s="9">
        <v>15970.76</v>
      </c>
    </row>
    <row r="29" spans="1:12" hidden="1" x14ac:dyDescent="0.25">
      <c r="A29" s="6"/>
      <c r="B29" s="10">
        <v>43377</v>
      </c>
      <c r="C29" s="10">
        <v>43377</v>
      </c>
      <c r="D29" s="7">
        <v>14</v>
      </c>
      <c r="E29" s="7" t="s">
        <v>1</v>
      </c>
      <c r="F29" s="7">
        <v>2</v>
      </c>
      <c r="G29" s="7" t="s">
        <v>8</v>
      </c>
      <c r="H29" s="7" t="s">
        <v>9</v>
      </c>
      <c r="I29" s="8">
        <v>-3430.91</v>
      </c>
      <c r="J29" s="9">
        <v>17266.2</v>
      </c>
    </row>
    <row r="30" spans="1:12" x14ac:dyDescent="0.25">
      <c r="A30" s="6"/>
      <c r="B30" s="18" t="s">
        <v>30</v>
      </c>
      <c r="C30" s="18" t="s">
        <v>30</v>
      </c>
      <c r="D30" s="18">
        <v>6</v>
      </c>
      <c r="E30" s="18" t="s">
        <v>1</v>
      </c>
      <c r="F30" s="18">
        <v>2</v>
      </c>
      <c r="G30" s="18" t="s">
        <v>8</v>
      </c>
      <c r="H30" s="18" t="s">
        <v>9</v>
      </c>
      <c r="I30" s="19">
        <v>-804.45</v>
      </c>
      <c r="J30" s="20">
        <v>20697.11</v>
      </c>
      <c r="L30" s="19"/>
    </row>
    <row r="31" spans="1:12" hidden="1" x14ac:dyDescent="0.25">
      <c r="A31" s="6"/>
      <c r="B31" s="7" t="s">
        <v>31</v>
      </c>
      <c r="C31" s="7" t="s">
        <v>31</v>
      </c>
      <c r="D31" s="7">
        <v>12</v>
      </c>
      <c r="E31" s="7" t="s">
        <v>1</v>
      </c>
      <c r="F31" s="7">
        <v>2</v>
      </c>
      <c r="G31" s="7" t="s">
        <v>8</v>
      </c>
      <c r="H31" s="7" t="s">
        <v>9</v>
      </c>
      <c r="I31" s="8">
        <v>-1295.44</v>
      </c>
      <c r="J31" s="9">
        <v>21501.56</v>
      </c>
      <c r="L31" s="8"/>
    </row>
    <row r="32" spans="1:12" hidden="1" x14ac:dyDescent="0.25">
      <c r="A32" s="6"/>
      <c r="B32" s="10">
        <v>43376</v>
      </c>
      <c r="C32" s="10">
        <v>43376</v>
      </c>
      <c r="D32" s="7">
        <v>9</v>
      </c>
      <c r="E32" s="7" t="s">
        <v>1</v>
      </c>
      <c r="F32" s="7">
        <v>2</v>
      </c>
      <c r="G32" s="7" t="s">
        <v>8</v>
      </c>
      <c r="H32" s="7" t="s">
        <v>9</v>
      </c>
      <c r="I32" s="8">
        <v>-3430.91</v>
      </c>
      <c r="J32" s="9">
        <v>22797</v>
      </c>
      <c r="L32" s="8"/>
    </row>
    <row r="33" spans="1:12" x14ac:dyDescent="0.25">
      <c r="A33" s="6"/>
      <c r="B33" s="18" t="s">
        <v>32</v>
      </c>
      <c r="C33" s="18" t="s">
        <v>32</v>
      </c>
      <c r="D33" s="18">
        <v>24</v>
      </c>
      <c r="E33" s="18" t="s">
        <v>1</v>
      </c>
      <c r="F33" s="18">
        <v>2</v>
      </c>
      <c r="G33" s="18" t="s">
        <v>8</v>
      </c>
      <c r="H33" s="18" t="s">
        <v>9</v>
      </c>
      <c r="I33" s="19">
        <v>-804.45</v>
      </c>
      <c r="J33" s="20">
        <v>26227.91</v>
      </c>
      <c r="L33" s="19"/>
    </row>
    <row r="34" spans="1:12" hidden="1" x14ac:dyDescent="0.25">
      <c r="A34" s="6"/>
      <c r="B34" s="7" t="s">
        <v>33</v>
      </c>
      <c r="C34" s="7" t="s">
        <v>33</v>
      </c>
      <c r="D34" s="7">
        <v>12</v>
      </c>
      <c r="E34" s="7" t="s">
        <v>1</v>
      </c>
      <c r="F34" s="7">
        <v>2</v>
      </c>
      <c r="G34" s="7" t="s">
        <v>8</v>
      </c>
      <c r="H34" s="7" t="s">
        <v>9</v>
      </c>
      <c r="I34" s="8">
        <v>-1295.44</v>
      </c>
      <c r="J34" s="9">
        <v>27032.36</v>
      </c>
      <c r="L34" s="8"/>
    </row>
    <row r="35" spans="1:12" hidden="1" x14ac:dyDescent="0.25">
      <c r="A35" s="6"/>
      <c r="B35" s="10">
        <v>43375</v>
      </c>
      <c r="C35" s="10">
        <v>43375</v>
      </c>
      <c r="D35" s="7">
        <v>8</v>
      </c>
      <c r="E35" s="7" t="s">
        <v>1</v>
      </c>
      <c r="F35" s="7">
        <v>2</v>
      </c>
      <c r="G35" s="7" t="s">
        <v>8</v>
      </c>
      <c r="H35" s="7" t="s">
        <v>9</v>
      </c>
      <c r="I35" s="8">
        <v>-3430.91</v>
      </c>
      <c r="J35" s="9">
        <v>28327.8</v>
      </c>
      <c r="L35" s="8"/>
    </row>
    <row r="36" spans="1:12" hidden="1" x14ac:dyDescent="0.25">
      <c r="A36" s="2"/>
      <c r="B36" s="12">
        <v>43345</v>
      </c>
      <c r="C36" s="12">
        <v>43345</v>
      </c>
      <c r="D36" s="3">
        <v>73</v>
      </c>
      <c r="E36" s="3" t="s">
        <v>1</v>
      </c>
      <c r="F36" s="3">
        <v>10</v>
      </c>
      <c r="G36" s="3" t="s">
        <v>34</v>
      </c>
      <c r="H36" s="3" t="s">
        <v>3</v>
      </c>
      <c r="I36" s="4">
        <v>4245</v>
      </c>
      <c r="J36" s="5">
        <v>31758.71</v>
      </c>
      <c r="L36" s="4"/>
    </row>
    <row r="37" spans="1:12" hidden="1" x14ac:dyDescent="0.25">
      <c r="A37" s="6"/>
      <c r="B37" s="10">
        <v>43345</v>
      </c>
      <c r="C37" s="10">
        <v>43345</v>
      </c>
      <c r="D37" s="7">
        <v>71</v>
      </c>
      <c r="E37" s="7" t="s">
        <v>1</v>
      </c>
      <c r="F37" s="7">
        <v>10</v>
      </c>
      <c r="G37" s="7" t="s">
        <v>34</v>
      </c>
      <c r="H37" s="7" t="s">
        <v>3</v>
      </c>
      <c r="I37" s="8">
        <v>2509.8000000000002</v>
      </c>
      <c r="J37" s="9">
        <v>27513.71</v>
      </c>
      <c r="L37" s="8"/>
    </row>
    <row r="38" spans="1:12" x14ac:dyDescent="0.25">
      <c r="A38" s="6"/>
      <c r="B38" s="18" t="s">
        <v>35</v>
      </c>
      <c r="C38" s="18" t="s">
        <v>35</v>
      </c>
      <c r="D38" s="18">
        <v>12</v>
      </c>
      <c r="E38" s="18" t="s">
        <v>1</v>
      </c>
      <c r="F38" s="18">
        <v>2</v>
      </c>
      <c r="G38" s="18" t="s">
        <v>8</v>
      </c>
      <c r="H38" s="18" t="s">
        <v>9</v>
      </c>
      <c r="I38" s="19">
        <v>-804.45</v>
      </c>
      <c r="J38" s="20">
        <v>25003.91</v>
      </c>
      <c r="L38" s="19"/>
    </row>
    <row r="39" spans="1:12" hidden="1" x14ac:dyDescent="0.25">
      <c r="A39" s="6"/>
      <c r="B39" s="7" t="s">
        <v>36</v>
      </c>
      <c r="C39" s="7" t="s">
        <v>36</v>
      </c>
      <c r="D39" s="7">
        <v>11</v>
      </c>
      <c r="E39" s="7" t="s">
        <v>1</v>
      </c>
      <c r="F39" s="7">
        <v>2</v>
      </c>
      <c r="G39" s="7" t="s">
        <v>8</v>
      </c>
      <c r="H39" s="7" t="s">
        <v>9</v>
      </c>
      <c r="I39" s="8">
        <v>-1295.44</v>
      </c>
      <c r="J39" s="9">
        <v>25808.36</v>
      </c>
      <c r="L39" s="8"/>
    </row>
    <row r="40" spans="1:12" hidden="1" x14ac:dyDescent="0.25">
      <c r="A40" s="6"/>
      <c r="B40" s="10">
        <v>43374</v>
      </c>
      <c r="C40" s="10">
        <v>43374</v>
      </c>
      <c r="D40" s="7">
        <v>7</v>
      </c>
      <c r="E40" s="7" t="s">
        <v>1</v>
      </c>
      <c r="F40" s="7">
        <v>2</v>
      </c>
      <c r="G40" s="7" t="s">
        <v>8</v>
      </c>
      <c r="H40" s="7" t="s">
        <v>9</v>
      </c>
      <c r="I40" s="8">
        <v>-3430.91</v>
      </c>
      <c r="J40" s="9">
        <v>27103.8</v>
      </c>
      <c r="L40" s="8"/>
    </row>
    <row r="41" spans="1:12" hidden="1" x14ac:dyDescent="0.25">
      <c r="A41" s="6"/>
      <c r="B41" s="18" t="s">
        <v>37</v>
      </c>
      <c r="C41" s="18" t="s">
        <v>37</v>
      </c>
      <c r="D41" s="18">
        <v>2025</v>
      </c>
      <c r="E41" s="18" t="s">
        <v>19</v>
      </c>
      <c r="F41" s="18">
        <v>2</v>
      </c>
      <c r="G41" s="18" t="s">
        <v>20</v>
      </c>
      <c r="H41" s="18" t="s">
        <v>21</v>
      </c>
      <c r="I41" s="19">
        <v>-3</v>
      </c>
      <c r="J41" s="20">
        <v>30534.71</v>
      </c>
      <c r="L41" s="19"/>
    </row>
    <row r="42" spans="1:12" x14ac:dyDescent="0.25">
      <c r="A42" s="6"/>
      <c r="B42" s="7" t="s">
        <v>38</v>
      </c>
      <c r="C42" s="7" t="s">
        <v>38</v>
      </c>
      <c r="D42" s="7">
        <v>7</v>
      </c>
      <c r="E42" s="7" t="s">
        <v>1</v>
      </c>
      <c r="F42" s="7">
        <v>2</v>
      </c>
      <c r="G42" s="7" t="s">
        <v>8</v>
      </c>
      <c r="H42" s="7" t="s">
        <v>9</v>
      </c>
      <c r="I42" s="11">
        <v>-804.45</v>
      </c>
      <c r="J42" s="9">
        <v>30537.71</v>
      </c>
      <c r="L42" s="8"/>
    </row>
    <row r="43" spans="1:12" hidden="1" x14ac:dyDescent="0.25">
      <c r="A43" s="6"/>
      <c r="B43" s="7" t="s">
        <v>39</v>
      </c>
      <c r="C43" s="7" t="s">
        <v>39</v>
      </c>
      <c r="D43" s="7">
        <v>47</v>
      </c>
      <c r="E43" s="7" t="s">
        <v>1</v>
      </c>
      <c r="F43" s="7">
        <v>10</v>
      </c>
      <c r="G43" s="7" t="s">
        <v>40</v>
      </c>
      <c r="H43" s="7" t="s">
        <v>6</v>
      </c>
      <c r="I43" s="8">
        <v>4860.72</v>
      </c>
      <c r="J43" s="9">
        <v>31342.16</v>
      </c>
      <c r="L43" s="8"/>
    </row>
    <row r="44" spans="1:12" hidden="1" x14ac:dyDescent="0.25">
      <c r="A44" s="6"/>
      <c r="B44" s="7" t="s">
        <v>39</v>
      </c>
      <c r="C44" s="7" t="s">
        <v>39</v>
      </c>
      <c r="D44" s="7">
        <v>46</v>
      </c>
      <c r="E44" s="7" t="s">
        <v>1</v>
      </c>
      <c r="F44" s="7">
        <v>10</v>
      </c>
      <c r="G44" s="7" t="s">
        <v>40</v>
      </c>
      <c r="H44" s="7" t="s">
        <v>6</v>
      </c>
      <c r="I44" s="8">
        <v>1600</v>
      </c>
      <c r="J44" s="9">
        <v>26481.439999999999</v>
      </c>
      <c r="L44" s="8"/>
    </row>
    <row r="45" spans="1:12" hidden="1" x14ac:dyDescent="0.25">
      <c r="A45" s="6"/>
      <c r="B45" s="7" t="s">
        <v>41</v>
      </c>
      <c r="C45" s="7" t="s">
        <v>41</v>
      </c>
      <c r="D45" s="7">
        <v>70</v>
      </c>
      <c r="E45" s="7" t="s">
        <v>1</v>
      </c>
      <c r="F45" s="7">
        <v>9</v>
      </c>
      <c r="G45" s="7" t="s">
        <v>42</v>
      </c>
      <c r="H45" s="7" t="s">
        <v>24</v>
      </c>
      <c r="I45" s="8">
        <v>-10000</v>
      </c>
      <c r="J45" s="9">
        <v>24881.439999999999</v>
      </c>
      <c r="L45" s="11"/>
    </row>
    <row r="46" spans="1:12" hidden="1" x14ac:dyDescent="0.25">
      <c r="A46" s="2"/>
      <c r="B46" s="3" t="s">
        <v>43</v>
      </c>
      <c r="C46" s="3" t="s">
        <v>43</v>
      </c>
      <c r="D46" s="3">
        <v>44</v>
      </c>
      <c r="E46" s="3" t="s">
        <v>1</v>
      </c>
      <c r="F46" s="3">
        <v>10</v>
      </c>
      <c r="G46" s="3" t="s">
        <v>40</v>
      </c>
      <c r="H46" s="3" t="s">
        <v>6</v>
      </c>
      <c r="I46" s="4">
        <v>3000</v>
      </c>
      <c r="J46" s="5">
        <v>34881.440000000002</v>
      </c>
      <c r="L46" s="4"/>
    </row>
    <row r="47" spans="1:12" hidden="1" x14ac:dyDescent="0.25">
      <c r="A47" s="6"/>
      <c r="B47" s="7" t="s">
        <v>44</v>
      </c>
      <c r="C47" s="7" t="s">
        <v>44</v>
      </c>
      <c r="D47" s="7">
        <v>6</v>
      </c>
      <c r="E47" s="7" t="s">
        <v>1</v>
      </c>
      <c r="F47" s="7">
        <v>2</v>
      </c>
      <c r="G47" s="7" t="s">
        <v>8</v>
      </c>
      <c r="H47" s="7" t="s">
        <v>9</v>
      </c>
      <c r="I47" s="8">
        <v>-1295.44</v>
      </c>
      <c r="J47" s="9">
        <v>31881.439999999999</v>
      </c>
      <c r="L47" s="8"/>
    </row>
    <row r="48" spans="1:12" hidden="1" x14ac:dyDescent="0.25">
      <c r="A48" s="6"/>
      <c r="B48" s="10">
        <v>43081</v>
      </c>
      <c r="C48" s="10">
        <v>43081</v>
      </c>
      <c r="D48" s="7">
        <v>23</v>
      </c>
      <c r="E48" s="7" t="s">
        <v>1</v>
      </c>
      <c r="F48" s="7">
        <v>2</v>
      </c>
      <c r="G48" s="7" t="s">
        <v>8</v>
      </c>
      <c r="H48" s="7" t="s">
        <v>9</v>
      </c>
      <c r="I48" s="8">
        <v>-3530.8</v>
      </c>
      <c r="J48" s="9">
        <v>33176.879999999997</v>
      </c>
      <c r="L48" s="8"/>
    </row>
    <row r="49" spans="1:12" x14ac:dyDescent="0.25">
      <c r="A49" s="6"/>
      <c r="B49" s="18" t="s">
        <v>45</v>
      </c>
      <c r="C49" s="18" t="s">
        <v>45</v>
      </c>
      <c r="D49" s="18">
        <v>12</v>
      </c>
      <c r="E49" s="18" t="s">
        <v>1</v>
      </c>
      <c r="F49" s="18">
        <v>2</v>
      </c>
      <c r="G49" s="18" t="s">
        <v>8</v>
      </c>
      <c r="H49" s="18" t="s">
        <v>9</v>
      </c>
      <c r="I49" s="19">
        <v>-804.45</v>
      </c>
      <c r="J49" s="20">
        <v>36707.68</v>
      </c>
      <c r="L49" s="19"/>
    </row>
    <row r="50" spans="1:12" hidden="1" x14ac:dyDescent="0.25">
      <c r="A50" s="6"/>
      <c r="B50" s="7" t="s">
        <v>46</v>
      </c>
      <c r="C50" s="7" t="s">
        <v>46</v>
      </c>
      <c r="D50" s="7">
        <v>10</v>
      </c>
      <c r="E50" s="7" t="s">
        <v>1</v>
      </c>
      <c r="F50" s="7">
        <v>2</v>
      </c>
      <c r="G50" s="7" t="s">
        <v>8</v>
      </c>
      <c r="H50" s="7" t="s">
        <v>9</v>
      </c>
      <c r="I50" s="8">
        <v>-1316.52</v>
      </c>
      <c r="J50" s="9">
        <v>37512.129999999997</v>
      </c>
      <c r="L50" s="8"/>
    </row>
    <row r="51" spans="1:12" hidden="1" x14ac:dyDescent="0.25">
      <c r="A51" s="6"/>
      <c r="B51" s="10">
        <v>43019</v>
      </c>
      <c r="C51" s="10">
        <v>43019</v>
      </c>
      <c r="D51" s="7">
        <v>13</v>
      </c>
      <c r="E51" s="7" t="s">
        <v>1</v>
      </c>
      <c r="F51" s="7">
        <v>2</v>
      </c>
      <c r="G51" s="7" t="s">
        <v>8</v>
      </c>
      <c r="H51" s="7" t="s">
        <v>9</v>
      </c>
      <c r="I51" s="8">
        <v>-3530.8</v>
      </c>
      <c r="J51" s="9">
        <v>38828.65</v>
      </c>
      <c r="L51" s="8"/>
    </row>
    <row r="52" spans="1:12" hidden="1" x14ac:dyDescent="0.25">
      <c r="A52" s="6"/>
      <c r="B52" s="10">
        <v>42927</v>
      </c>
      <c r="C52" s="10">
        <v>42927</v>
      </c>
      <c r="D52" s="7">
        <v>18</v>
      </c>
      <c r="E52" s="7" t="s">
        <v>1</v>
      </c>
      <c r="F52" s="7">
        <v>5</v>
      </c>
      <c r="G52" s="7" t="s">
        <v>47</v>
      </c>
      <c r="H52" s="7" t="s">
        <v>24</v>
      </c>
      <c r="I52" s="8">
        <v>-2500</v>
      </c>
      <c r="J52" s="9">
        <v>42359.45</v>
      </c>
      <c r="L52" s="8"/>
    </row>
    <row r="53" spans="1:12" hidden="1" x14ac:dyDescent="0.25">
      <c r="A53" s="6"/>
      <c r="B53" s="10">
        <v>42746</v>
      </c>
      <c r="C53" s="10">
        <v>42746</v>
      </c>
      <c r="D53" s="7">
        <v>24</v>
      </c>
      <c r="E53" s="7" t="s">
        <v>1</v>
      </c>
      <c r="F53" s="7">
        <v>5</v>
      </c>
      <c r="G53" s="7" t="s">
        <v>23</v>
      </c>
      <c r="H53" s="7" t="s">
        <v>24</v>
      </c>
      <c r="I53" s="8">
        <v>-11000</v>
      </c>
      <c r="J53" s="9">
        <v>44859.45</v>
      </c>
      <c r="L53" s="8"/>
    </row>
    <row r="54" spans="1:12" hidden="1" x14ac:dyDescent="0.25">
      <c r="A54" s="6"/>
      <c r="B54" s="10">
        <v>42746</v>
      </c>
      <c r="C54" s="10">
        <v>42746</v>
      </c>
      <c r="D54" s="7">
        <v>23</v>
      </c>
      <c r="E54" s="7" t="s">
        <v>1</v>
      </c>
      <c r="F54" s="7">
        <v>5</v>
      </c>
      <c r="G54" s="7" t="s">
        <v>23</v>
      </c>
      <c r="H54" s="7" t="s">
        <v>24</v>
      </c>
      <c r="I54" s="8">
        <v>-10000</v>
      </c>
      <c r="J54" s="9">
        <v>55859.45</v>
      </c>
      <c r="L54" s="8"/>
    </row>
    <row r="55" spans="1:12" hidden="1" x14ac:dyDescent="0.25">
      <c r="A55" s="6"/>
      <c r="B55" s="18" t="s">
        <v>48</v>
      </c>
      <c r="C55" s="18" t="s">
        <v>48</v>
      </c>
      <c r="D55" s="18">
        <v>145</v>
      </c>
      <c r="E55" s="18" t="s">
        <v>1</v>
      </c>
      <c r="F55" s="18">
        <v>1</v>
      </c>
      <c r="G55" s="18" t="s">
        <v>49</v>
      </c>
      <c r="H55" s="18" t="s">
        <v>11</v>
      </c>
      <c r="I55" s="19">
        <v>-14.17</v>
      </c>
      <c r="J55" s="20">
        <v>65859.45</v>
      </c>
      <c r="L55" s="19"/>
    </row>
    <row r="56" spans="1:12" hidden="1" x14ac:dyDescent="0.25">
      <c r="A56" s="2"/>
      <c r="B56" s="3" t="s">
        <v>48</v>
      </c>
      <c r="C56" s="3" t="s">
        <v>48</v>
      </c>
      <c r="D56" s="3">
        <v>142</v>
      </c>
      <c r="E56" s="3" t="s">
        <v>1</v>
      </c>
      <c r="F56" s="3">
        <v>1</v>
      </c>
      <c r="G56" s="3" t="s">
        <v>49</v>
      </c>
      <c r="H56" s="3" t="s">
        <v>11</v>
      </c>
      <c r="I56" s="13">
        <v>-500</v>
      </c>
      <c r="J56" s="5">
        <v>65873.62</v>
      </c>
      <c r="L56" s="4"/>
    </row>
    <row r="57" spans="1:12" hidden="1" x14ac:dyDescent="0.25">
      <c r="A57" s="6"/>
      <c r="B57" s="7" t="s">
        <v>48</v>
      </c>
      <c r="C57" s="7" t="s">
        <v>48</v>
      </c>
      <c r="D57" s="7">
        <v>141</v>
      </c>
      <c r="E57" s="7" t="s">
        <v>1</v>
      </c>
      <c r="F57" s="7">
        <v>1</v>
      </c>
      <c r="G57" s="7" t="s">
        <v>49</v>
      </c>
      <c r="H57" s="7" t="s">
        <v>50</v>
      </c>
      <c r="I57" s="8">
        <v>50000</v>
      </c>
      <c r="J57" s="9">
        <v>66373.62</v>
      </c>
      <c r="L57" s="8"/>
    </row>
    <row r="58" spans="1:12" hidden="1" x14ac:dyDescent="0.25">
      <c r="A58" s="6"/>
      <c r="B58" s="7" t="s">
        <v>51</v>
      </c>
      <c r="C58" s="7" t="s">
        <v>51</v>
      </c>
      <c r="D58" s="7">
        <v>132</v>
      </c>
      <c r="E58" s="7" t="s">
        <v>1</v>
      </c>
      <c r="F58" s="7">
        <v>5</v>
      </c>
      <c r="G58" s="7" t="s">
        <v>23</v>
      </c>
      <c r="H58" s="7" t="s">
        <v>3</v>
      </c>
      <c r="I58" s="8">
        <v>2848</v>
      </c>
      <c r="J58" s="9">
        <v>16373.62</v>
      </c>
      <c r="L58" s="11"/>
    </row>
    <row r="59" spans="1:12" hidden="1" x14ac:dyDescent="0.25">
      <c r="A59" s="6"/>
      <c r="B59" s="7" t="s">
        <v>51</v>
      </c>
      <c r="C59" s="7" t="s">
        <v>51</v>
      </c>
      <c r="D59" s="7">
        <v>20</v>
      </c>
      <c r="E59" s="7" t="s">
        <v>1</v>
      </c>
      <c r="F59" s="7">
        <v>2</v>
      </c>
      <c r="G59" s="7" t="s">
        <v>8</v>
      </c>
      <c r="H59" s="7" t="s">
        <v>9</v>
      </c>
      <c r="I59" s="8">
        <v>-1316.52</v>
      </c>
      <c r="J59" s="9">
        <v>13525.62</v>
      </c>
      <c r="L59" s="11"/>
    </row>
    <row r="60" spans="1:12" hidden="1" x14ac:dyDescent="0.25">
      <c r="A60" s="6"/>
      <c r="B60" s="10">
        <v>43018</v>
      </c>
      <c r="C60" s="10">
        <v>43018</v>
      </c>
      <c r="D60" s="7">
        <v>34</v>
      </c>
      <c r="E60" s="7" t="s">
        <v>1</v>
      </c>
      <c r="F60" s="7">
        <v>2</v>
      </c>
      <c r="G60" s="7" t="s">
        <v>52</v>
      </c>
      <c r="H60" s="7" t="s">
        <v>11</v>
      </c>
      <c r="I60" s="11">
        <v>-381.4</v>
      </c>
      <c r="J60" s="9">
        <v>14842.14</v>
      </c>
      <c r="L60" s="8"/>
    </row>
    <row r="61" spans="1:12" hidden="1" x14ac:dyDescent="0.25">
      <c r="A61" s="6"/>
      <c r="B61" s="10">
        <v>43018</v>
      </c>
      <c r="C61" s="10">
        <v>43018</v>
      </c>
      <c r="D61" s="7">
        <v>12</v>
      </c>
      <c r="E61" s="7" t="s">
        <v>1</v>
      </c>
      <c r="F61" s="7">
        <v>2</v>
      </c>
      <c r="G61" s="7" t="s">
        <v>8</v>
      </c>
      <c r="H61" s="7" t="s">
        <v>9</v>
      </c>
      <c r="I61" s="8">
        <v>-3530.8</v>
      </c>
      <c r="J61" s="9">
        <v>15223.54</v>
      </c>
      <c r="L61" s="8"/>
    </row>
    <row r="62" spans="1:12" hidden="1" x14ac:dyDescent="0.25">
      <c r="A62" s="6"/>
      <c r="B62" s="18" t="s">
        <v>53</v>
      </c>
      <c r="C62" s="18" t="s">
        <v>53</v>
      </c>
      <c r="D62" s="18">
        <v>5</v>
      </c>
      <c r="E62" s="18" t="s">
        <v>1</v>
      </c>
      <c r="F62" s="18">
        <v>2</v>
      </c>
      <c r="G62" s="18" t="s">
        <v>8</v>
      </c>
      <c r="H62" s="18" t="s">
        <v>9</v>
      </c>
      <c r="I62" s="21">
        <v>-1316.52</v>
      </c>
      <c r="J62" s="20">
        <v>18754.34</v>
      </c>
    </row>
    <row r="63" spans="1:12" hidden="1" x14ac:dyDescent="0.25">
      <c r="A63" s="6"/>
      <c r="B63" s="10">
        <v>43048</v>
      </c>
      <c r="C63" s="10">
        <v>43048</v>
      </c>
      <c r="D63" s="7">
        <v>14</v>
      </c>
      <c r="E63" s="7" t="s">
        <v>1</v>
      </c>
      <c r="F63" s="7">
        <v>2</v>
      </c>
      <c r="G63" s="7" t="s">
        <v>8</v>
      </c>
      <c r="H63" s="7" t="s">
        <v>9</v>
      </c>
      <c r="I63" s="8">
        <v>-3530.8</v>
      </c>
      <c r="J63" s="9">
        <v>20070.86</v>
      </c>
    </row>
    <row r="64" spans="1:12" hidden="1" x14ac:dyDescent="0.25">
      <c r="A64" s="6"/>
      <c r="B64" s="10">
        <v>42956</v>
      </c>
      <c r="C64" s="10">
        <v>42956</v>
      </c>
      <c r="D64" s="7">
        <v>34</v>
      </c>
      <c r="E64" s="7" t="s">
        <v>1</v>
      </c>
      <c r="F64" s="7">
        <v>2</v>
      </c>
      <c r="G64" s="7" t="s">
        <v>54</v>
      </c>
      <c r="H64" s="7" t="s">
        <v>11</v>
      </c>
      <c r="I64" s="11">
        <v>-7</v>
      </c>
      <c r="J64" s="9">
        <v>23601.66</v>
      </c>
    </row>
    <row r="65" spans="1:10" hidden="1" x14ac:dyDescent="0.25">
      <c r="A65" s="6"/>
      <c r="B65" s="18" t="s">
        <v>55</v>
      </c>
      <c r="C65" s="18" t="s">
        <v>55</v>
      </c>
      <c r="D65" s="18">
        <v>36</v>
      </c>
      <c r="E65" s="18" t="s">
        <v>1</v>
      </c>
      <c r="F65" s="18">
        <v>1</v>
      </c>
      <c r="G65" s="18" t="s">
        <v>56</v>
      </c>
      <c r="H65" s="18" t="s">
        <v>15</v>
      </c>
      <c r="I65" s="19">
        <v>-770</v>
      </c>
      <c r="J65" s="20">
        <v>23608.66</v>
      </c>
    </row>
    <row r="66" spans="1:10" hidden="1" x14ac:dyDescent="0.25">
      <c r="A66" s="2"/>
      <c r="B66" s="3" t="s">
        <v>57</v>
      </c>
      <c r="C66" s="3" t="s">
        <v>57</v>
      </c>
      <c r="D66" s="3">
        <v>3</v>
      </c>
      <c r="E66" s="3" t="s">
        <v>1</v>
      </c>
      <c r="F66" s="3">
        <v>10</v>
      </c>
      <c r="G66" s="3" t="s">
        <v>34</v>
      </c>
      <c r="H66" s="3" t="s">
        <v>6</v>
      </c>
      <c r="I66" s="4">
        <v>5000</v>
      </c>
      <c r="J66" s="5">
        <v>24378.66</v>
      </c>
    </row>
    <row r="67" spans="1:10" hidden="1" x14ac:dyDescent="0.25">
      <c r="A67" s="6"/>
      <c r="B67" s="7" t="s">
        <v>58</v>
      </c>
      <c r="C67" s="7" t="s">
        <v>58</v>
      </c>
      <c r="D67" s="7">
        <v>8</v>
      </c>
      <c r="E67" s="7" t="s">
        <v>1</v>
      </c>
      <c r="F67" s="7">
        <v>2</v>
      </c>
      <c r="G67" s="7" t="s">
        <v>8</v>
      </c>
      <c r="H67" s="7" t="s">
        <v>9</v>
      </c>
      <c r="I67" s="8">
        <v>-1316.52</v>
      </c>
      <c r="J67" s="9">
        <v>19378.66</v>
      </c>
    </row>
    <row r="68" spans="1:10" hidden="1" x14ac:dyDescent="0.25">
      <c r="A68" s="6"/>
      <c r="B68" s="10">
        <v>43016</v>
      </c>
      <c r="C68" s="10">
        <v>43016</v>
      </c>
      <c r="D68" s="7">
        <v>9</v>
      </c>
      <c r="E68" s="7" t="s">
        <v>1</v>
      </c>
      <c r="F68" s="7">
        <v>2</v>
      </c>
      <c r="G68" s="7" t="s">
        <v>8</v>
      </c>
      <c r="H68" s="7" t="s">
        <v>9</v>
      </c>
      <c r="I68" s="8">
        <v>-3530.8</v>
      </c>
      <c r="J68" s="9">
        <v>20695.18</v>
      </c>
    </row>
    <row r="69" spans="1:10" hidden="1" x14ac:dyDescent="0.25">
      <c r="A69" s="6"/>
      <c r="B69" s="10">
        <v>42955</v>
      </c>
      <c r="C69" s="10">
        <v>42955</v>
      </c>
      <c r="D69" s="7">
        <v>63</v>
      </c>
      <c r="E69" s="7" t="s">
        <v>1</v>
      </c>
      <c r="F69" s="7">
        <v>10</v>
      </c>
      <c r="G69" s="7" t="s">
        <v>40</v>
      </c>
      <c r="H69" s="7" t="s">
        <v>3</v>
      </c>
      <c r="I69" s="8">
        <v>3350.99</v>
      </c>
      <c r="J69" s="9">
        <v>24225.98</v>
      </c>
    </row>
    <row r="70" spans="1:10" hidden="1" x14ac:dyDescent="0.25">
      <c r="A70" s="6"/>
      <c r="B70" s="18" t="s">
        <v>59</v>
      </c>
      <c r="C70" s="18" t="s">
        <v>59</v>
      </c>
      <c r="D70" s="18">
        <v>16</v>
      </c>
      <c r="E70" s="18" t="s">
        <v>1</v>
      </c>
      <c r="F70" s="18">
        <v>2</v>
      </c>
      <c r="G70" s="18" t="s">
        <v>8</v>
      </c>
      <c r="H70" s="18" t="s">
        <v>9</v>
      </c>
      <c r="I70" s="21">
        <v>-1316.52</v>
      </c>
      <c r="J70" s="20">
        <v>20874.990000000002</v>
      </c>
    </row>
    <row r="71" spans="1:10" hidden="1" x14ac:dyDescent="0.25">
      <c r="A71" s="6"/>
      <c r="B71" s="10">
        <v>43015</v>
      </c>
      <c r="C71" s="10">
        <v>43015</v>
      </c>
      <c r="D71" s="7">
        <v>11</v>
      </c>
      <c r="E71" s="7" t="s">
        <v>1</v>
      </c>
      <c r="F71" s="7">
        <v>2</v>
      </c>
      <c r="G71" s="7" t="s">
        <v>8</v>
      </c>
      <c r="H71" s="7" t="s">
        <v>9</v>
      </c>
      <c r="I71" s="8">
        <v>-3530.8</v>
      </c>
      <c r="J71" s="9">
        <v>22191.51</v>
      </c>
    </row>
    <row r="72" spans="1:10" hidden="1" x14ac:dyDescent="0.25">
      <c r="A72" s="6"/>
      <c r="B72" s="18" t="s">
        <v>60</v>
      </c>
      <c r="C72" s="18" t="s">
        <v>60</v>
      </c>
      <c r="D72" s="18">
        <v>3204</v>
      </c>
      <c r="E72" s="18" t="s">
        <v>19</v>
      </c>
      <c r="F72" s="18">
        <v>2</v>
      </c>
      <c r="G72" s="18" t="s">
        <v>20</v>
      </c>
      <c r="H72" s="18" t="s">
        <v>21</v>
      </c>
      <c r="I72" s="19">
        <v>-3</v>
      </c>
      <c r="J72" s="20">
        <v>25722.31</v>
      </c>
    </row>
    <row r="73" spans="1:10" hidden="1" x14ac:dyDescent="0.25">
      <c r="A73" s="6"/>
      <c r="B73" s="7" t="s">
        <v>61</v>
      </c>
      <c r="C73" s="7" t="s">
        <v>61</v>
      </c>
      <c r="D73" s="7">
        <v>88</v>
      </c>
      <c r="E73" s="7" t="s">
        <v>1</v>
      </c>
      <c r="F73" s="7">
        <v>10</v>
      </c>
      <c r="G73" s="7" t="s">
        <v>40</v>
      </c>
      <c r="H73" s="7" t="s">
        <v>3</v>
      </c>
      <c r="I73" s="8">
        <v>8042</v>
      </c>
      <c r="J73" s="9">
        <v>25725.31</v>
      </c>
    </row>
    <row r="74" spans="1:10" hidden="1" x14ac:dyDescent="0.25">
      <c r="A74" s="6"/>
      <c r="B74" s="7" t="s">
        <v>62</v>
      </c>
      <c r="C74" s="7" t="s">
        <v>62</v>
      </c>
      <c r="D74" s="7">
        <v>7</v>
      </c>
      <c r="E74" s="7" t="s">
        <v>1</v>
      </c>
      <c r="F74" s="7">
        <v>2</v>
      </c>
      <c r="G74" s="7" t="s">
        <v>8</v>
      </c>
      <c r="H74" s="7" t="s">
        <v>9</v>
      </c>
      <c r="I74" s="8">
        <v>-1316.52</v>
      </c>
      <c r="J74" s="9">
        <v>17683.310000000001</v>
      </c>
    </row>
    <row r="75" spans="1:10" hidden="1" x14ac:dyDescent="0.25">
      <c r="A75" s="6"/>
      <c r="B75" s="7" t="s">
        <v>63</v>
      </c>
      <c r="C75" s="7" t="s">
        <v>63</v>
      </c>
      <c r="D75" s="7">
        <v>40</v>
      </c>
      <c r="E75" s="7" t="s">
        <v>1</v>
      </c>
      <c r="F75" s="7">
        <v>1</v>
      </c>
      <c r="G75" s="7" t="s">
        <v>64</v>
      </c>
      <c r="H75" s="7" t="s">
        <v>15</v>
      </c>
      <c r="I75" s="11">
        <v>-572</v>
      </c>
      <c r="J75" s="9">
        <v>18999.830000000002</v>
      </c>
    </row>
    <row r="76" spans="1:10" hidden="1" x14ac:dyDescent="0.25">
      <c r="A76" s="2"/>
      <c r="B76" s="12">
        <v>43014</v>
      </c>
      <c r="C76" s="12">
        <v>43014</v>
      </c>
      <c r="D76" s="3">
        <v>5</v>
      </c>
      <c r="E76" s="3" t="s">
        <v>1</v>
      </c>
      <c r="F76" s="3">
        <v>2</v>
      </c>
      <c r="G76" s="3" t="s">
        <v>8</v>
      </c>
      <c r="H76" s="3" t="s">
        <v>9</v>
      </c>
      <c r="I76" s="4">
        <v>-3530.8</v>
      </c>
      <c r="J76" s="5">
        <v>19571.830000000002</v>
      </c>
    </row>
    <row r="77" spans="1:10" hidden="1" x14ac:dyDescent="0.25">
      <c r="A77" s="6"/>
      <c r="B77" s="10">
        <v>42984</v>
      </c>
      <c r="C77" s="10">
        <v>42984</v>
      </c>
      <c r="D77" s="7">
        <v>69</v>
      </c>
      <c r="E77" s="7" t="s">
        <v>1</v>
      </c>
      <c r="F77" s="7">
        <v>10</v>
      </c>
      <c r="G77" s="7" t="s">
        <v>40</v>
      </c>
      <c r="H77" s="7" t="s">
        <v>3</v>
      </c>
      <c r="I77" s="11">
        <v>135</v>
      </c>
      <c r="J77" s="9">
        <v>23102.63</v>
      </c>
    </row>
    <row r="78" spans="1:10" hidden="1" x14ac:dyDescent="0.25">
      <c r="A78" s="6"/>
      <c r="B78" s="10">
        <v>42984</v>
      </c>
      <c r="C78" s="10">
        <v>42984</v>
      </c>
      <c r="D78" s="7">
        <v>61</v>
      </c>
      <c r="E78" s="7" t="s">
        <v>1</v>
      </c>
      <c r="F78" s="7">
        <v>10</v>
      </c>
      <c r="G78" s="7" t="s">
        <v>40</v>
      </c>
      <c r="H78" s="7" t="s">
        <v>3</v>
      </c>
      <c r="I78" s="8">
        <v>4465</v>
      </c>
      <c r="J78" s="9">
        <v>22967.63</v>
      </c>
    </row>
    <row r="79" spans="1:10" hidden="1" x14ac:dyDescent="0.25">
      <c r="A79" s="6"/>
      <c r="B79" s="10">
        <v>42892</v>
      </c>
      <c r="C79" s="10">
        <v>42892</v>
      </c>
      <c r="D79" s="7">
        <v>3</v>
      </c>
      <c r="E79" s="7" t="s">
        <v>1</v>
      </c>
      <c r="F79" s="7">
        <v>10</v>
      </c>
      <c r="G79" s="7" t="s">
        <v>40</v>
      </c>
      <c r="H79" s="7" t="s">
        <v>6</v>
      </c>
      <c r="I79" s="8">
        <v>4000</v>
      </c>
      <c r="J79" s="9">
        <v>18502.63</v>
      </c>
    </row>
    <row r="80" spans="1:10" hidden="1" x14ac:dyDescent="0.25">
      <c r="A80" s="6"/>
      <c r="B80" s="18" t="s">
        <v>65</v>
      </c>
      <c r="C80" s="18" t="s">
        <v>65</v>
      </c>
      <c r="D80" s="18">
        <v>23</v>
      </c>
      <c r="E80" s="18" t="s">
        <v>1</v>
      </c>
      <c r="F80" s="18">
        <v>2</v>
      </c>
      <c r="G80" s="18" t="s">
        <v>8</v>
      </c>
      <c r="H80" s="18" t="s">
        <v>9</v>
      </c>
      <c r="I80" s="21">
        <v>-1316.52</v>
      </c>
      <c r="J80" s="20">
        <v>14502.63</v>
      </c>
    </row>
    <row r="81" spans="1:10" hidden="1" x14ac:dyDescent="0.25">
      <c r="A81" s="6"/>
      <c r="B81" s="10">
        <v>43044</v>
      </c>
      <c r="C81" s="10">
        <v>43044</v>
      </c>
      <c r="D81" s="7">
        <v>11</v>
      </c>
      <c r="E81" s="7" t="s">
        <v>1</v>
      </c>
      <c r="F81" s="7">
        <v>2</v>
      </c>
      <c r="G81" s="7" t="s">
        <v>8</v>
      </c>
      <c r="H81" s="7" t="s">
        <v>9</v>
      </c>
      <c r="I81" s="8">
        <v>-3530.8</v>
      </c>
      <c r="J81" s="9">
        <v>15819.15</v>
      </c>
    </row>
    <row r="82" spans="1:10" hidden="1" x14ac:dyDescent="0.25">
      <c r="A82" s="6"/>
      <c r="B82" s="10">
        <v>42771</v>
      </c>
      <c r="C82" s="10">
        <v>42771</v>
      </c>
      <c r="D82" s="7">
        <v>9</v>
      </c>
      <c r="E82" s="7" t="s">
        <v>1</v>
      </c>
      <c r="F82" s="7">
        <v>10</v>
      </c>
      <c r="G82" s="7" t="s">
        <v>34</v>
      </c>
      <c r="H82" s="7" t="s">
        <v>24</v>
      </c>
      <c r="I82" s="11">
        <v>-697</v>
      </c>
      <c r="J82" s="9">
        <v>19349.95</v>
      </c>
    </row>
    <row r="83" spans="1:10" hidden="1" x14ac:dyDescent="0.25">
      <c r="A83" s="6"/>
      <c r="B83" s="7" t="s">
        <v>66</v>
      </c>
      <c r="C83" s="7" t="s">
        <v>66</v>
      </c>
      <c r="D83" s="7">
        <v>26</v>
      </c>
      <c r="E83" s="7" t="s">
        <v>1</v>
      </c>
      <c r="F83" s="7">
        <v>10</v>
      </c>
      <c r="G83" s="7" t="s">
        <v>40</v>
      </c>
      <c r="H83" s="7" t="s">
        <v>6</v>
      </c>
      <c r="I83" s="8">
        <v>4500</v>
      </c>
      <c r="J83" s="9">
        <v>20046.95</v>
      </c>
    </row>
    <row r="84" spans="1:10" hidden="1" x14ac:dyDescent="0.25">
      <c r="A84" s="6"/>
      <c r="B84" s="7" t="s">
        <v>67</v>
      </c>
      <c r="C84" s="7" t="s">
        <v>67</v>
      </c>
      <c r="D84" s="7">
        <v>24</v>
      </c>
      <c r="E84" s="7" t="s">
        <v>1</v>
      </c>
      <c r="F84" s="7">
        <v>2</v>
      </c>
      <c r="G84" s="7" t="s">
        <v>8</v>
      </c>
      <c r="H84" s="7" t="s">
        <v>9</v>
      </c>
      <c r="I84" s="8">
        <v>-1316.52</v>
      </c>
      <c r="J84" s="9">
        <v>15546.95</v>
      </c>
    </row>
    <row r="85" spans="1:10" hidden="1" x14ac:dyDescent="0.25">
      <c r="A85" s="6"/>
      <c r="B85" s="10">
        <v>43012</v>
      </c>
      <c r="C85" s="10">
        <v>43012</v>
      </c>
      <c r="D85" s="7">
        <v>13</v>
      </c>
      <c r="E85" s="7" t="s">
        <v>1</v>
      </c>
      <c r="F85" s="7">
        <v>2</v>
      </c>
      <c r="G85" s="7" t="s">
        <v>8</v>
      </c>
      <c r="H85" s="7" t="s">
        <v>9</v>
      </c>
      <c r="I85" s="8">
        <v>-3530.8</v>
      </c>
      <c r="J85" s="9">
        <v>16863.47</v>
      </c>
    </row>
    <row r="86" spans="1:10" ht="15.75" thickBot="1" x14ac:dyDescent="0.3">
      <c r="A86" s="14"/>
      <c r="B86" s="15"/>
      <c r="C86" s="16"/>
      <c r="D86" s="16"/>
      <c r="E86" s="16"/>
      <c r="F86" s="16"/>
      <c r="G86" s="16"/>
      <c r="H86" s="16"/>
      <c r="I86" s="16"/>
      <c r="J86" s="17"/>
    </row>
  </sheetData>
  <autoFilter ref="B6:J85">
    <filterColumn colId="7">
      <filters>
        <filter val="-804.45"/>
      </filters>
    </filterColumn>
  </autoFilter>
  <sortState ref="L19:L23">
    <sortCondition ref="L18"/>
  </sortState>
  <pageMargins left="0.7" right="0.7" top="0.75" bottom="0.75" header="0.3" footer="0.3"/>
  <pageSetup paperSize="0" orientation="portrait" horizontalDpi="0" verticalDpi="0" copies="0"/>
  <drawing r:id="rId1"/>
  <legacyDrawing r:id="rId2"/>
  <controls>
    <mc:AlternateContent xmlns:mc="http://schemas.openxmlformats.org/markup-compatibility/2006">
      <mc:Choice Requires="x14">
        <control shapeId="1104" r:id="rId3" name="Control 80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104" r:id="rId3" name="Control 80"/>
      </mc:Fallback>
    </mc:AlternateContent>
    <mc:AlternateContent xmlns:mc="http://schemas.openxmlformats.org/markup-compatibility/2006">
      <mc:Choice Requires="x14">
        <control shapeId="1103" r:id="rId5" name="Control 79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103" r:id="rId5" name="Control 79"/>
      </mc:Fallback>
    </mc:AlternateContent>
    <mc:AlternateContent xmlns:mc="http://schemas.openxmlformats.org/markup-compatibility/2006">
      <mc:Choice Requires="x14">
        <control shapeId="1102" r:id="rId6" name="Control 78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102" r:id="rId6" name="Control 78"/>
      </mc:Fallback>
    </mc:AlternateContent>
    <mc:AlternateContent xmlns:mc="http://schemas.openxmlformats.org/markup-compatibility/2006">
      <mc:Choice Requires="x14">
        <control shapeId="1101" r:id="rId7" name="Control 77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101" r:id="rId7" name="Control 77"/>
      </mc:Fallback>
    </mc:AlternateContent>
    <mc:AlternateContent xmlns:mc="http://schemas.openxmlformats.org/markup-compatibility/2006">
      <mc:Choice Requires="x14">
        <control shapeId="1100" r:id="rId8" name="Control 76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100" r:id="rId8" name="Control 76"/>
      </mc:Fallback>
    </mc:AlternateContent>
    <mc:AlternateContent xmlns:mc="http://schemas.openxmlformats.org/markup-compatibility/2006">
      <mc:Choice Requires="x14">
        <control shapeId="1099" r:id="rId9" name="Control 75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99" r:id="rId9" name="Control 75"/>
      </mc:Fallback>
    </mc:AlternateContent>
    <mc:AlternateContent xmlns:mc="http://schemas.openxmlformats.org/markup-compatibility/2006">
      <mc:Choice Requires="x14">
        <control shapeId="1098" r:id="rId10" name="Control 74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98" r:id="rId10" name="Control 74"/>
      </mc:Fallback>
    </mc:AlternateContent>
    <mc:AlternateContent xmlns:mc="http://schemas.openxmlformats.org/markup-compatibility/2006">
      <mc:Choice Requires="x14">
        <control shapeId="1097" r:id="rId11" name="Control 73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97" r:id="rId11" name="Control 73"/>
      </mc:Fallback>
    </mc:AlternateContent>
    <mc:AlternateContent xmlns:mc="http://schemas.openxmlformats.org/markup-compatibility/2006">
      <mc:Choice Requires="x14">
        <control shapeId="1096" r:id="rId12" name="Control 72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96" r:id="rId12" name="Control 72"/>
      </mc:Fallback>
    </mc:AlternateContent>
    <mc:AlternateContent xmlns:mc="http://schemas.openxmlformats.org/markup-compatibility/2006">
      <mc:Choice Requires="x14">
        <control shapeId="1095" r:id="rId13" name="Control 71">
          <controlPr defaultSize="0" r:id="rId1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95" r:id="rId13" name="Control 71"/>
      </mc:Fallback>
    </mc:AlternateContent>
    <mc:AlternateContent xmlns:mc="http://schemas.openxmlformats.org/markup-compatibility/2006">
      <mc:Choice Requires="x14">
        <control shapeId="1094" r:id="rId15" name="Control 70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94" r:id="rId15" name="Control 70"/>
      </mc:Fallback>
    </mc:AlternateContent>
    <mc:AlternateContent xmlns:mc="http://schemas.openxmlformats.org/markup-compatibility/2006">
      <mc:Choice Requires="x14">
        <control shapeId="1093" r:id="rId16" name="Control 69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93" r:id="rId16" name="Control 69"/>
      </mc:Fallback>
    </mc:AlternateContent>
    <mc:AlternateContent xmlns:mc="http://schemas.openxmlformats.org/markup-compatibility/2006">
      <mc:Choice Requires="x14">
        <control shapeId="1092" r:id="rId17" name="Control 68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92" r:id="rId17" name="Control 68"/>
      </mc:Fallback>
    </mc:AlternateContent>
    <mc:AlternateContent xmlns:mc="http://schemas.openxmlformats.org/markup-compatibility/2006">
      <mc:Choice Requires="x14">
        <control shapeId="1091" r:id="rId18" name="Control 67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91" r:id="rId18" name="Control 67"/>
      </mc:Fallback>
    </mc:AlternateContent>
    <mc:AlternateContent xmlns:mc="http://schemas.openxmlformats.org/markup-compatibility/2006">
      <mc:Choice Requires="x14">
        <control shapeId="1090" r:id="rId19" name="Control 66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90" r:id="rId19" name="Control 66"/>
      </mc:Fallback>
    </mc:AlternateContent>
    <mc:AlternateContent xmlns:mc="http://schemas.openxmlformats.org/markup-compatibility/2006">
      <mc:Choice Requires="x14">
        <control shapeId="1089" r:id="rId20" name="Control 65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89" r:id="rId20" name="Control 65"/>
      </mc:Fallback>
    </mc:AlternateContent>
    <mc:AlternateContent xmlns:mc="http://schemas.openxmlformats.org/markup-compatibility/2006">
      <mc:Choice Requires="x14">
        <control shapeId="1088" r:id="rId21" name="Control 64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88" r:id="rId21" name="Control 64"/>
      </mc:Fallback>
    </mc:AlternateContent>
    <mc:AlternateContent xmlns:mc="http://schemas.openxmlformats.org/markup-compatibility/2006">
      <mc:Choice Requires="x14">
        <control shapeId="1087" r:id="rId22" name="Control 63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87" r:id="rId22" name="Control 63"/>
      </mc:Fallback>
    </mc:AlternateContent>
    <mc:AlternateContent xmlns:mc="http://schemas.openxmlformats.org/markup-compatibility/2006">
      <mc:Choice Requires="x14">
        <control shapeId="1086" r:id="rId23" name="Control 62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86" r:id="rId23" name="Control 62"/>
      </mc:Fallback>
    </mc:AlternateContent>
    <mc:AlternateContent xmlns:mc="http://schemas.openxmlformats.org/markup-compatibility/2006">
      <mc:Choice Requires="x14">
        <control shapeId="1085" r:id="rId24" name="Control 61">
          <controlPr defaultSize="0" r:id="rId1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85" r:id="rId24" name="Control 61"/>
      </mc:Fallback>
    </mc:AlternateContent>
    <mc:AlternateContent xmlns:mc="http://schemas.openxmlformats.org/markup-compatibility/2006">
      <mc:Choice Requires="x14">
        <control shapeId="1084" r:id="rId25" name="Control 60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84" r:id="rId25" name="Control 60"/>
      </mc:Fallback>
    </mc:AlternateContent>
    <mc:AlternateContent xmlns:mc="http://schemas.openxmlformats.org/markup-compatibility/2006">
      <mc:Choice Requires="x14">
        <control shapeId="1083" r:id="rId26" name="Control 59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83" r:id="rId26" name="Control 59"/>
      </mc:Fallback>
    </mc:AlternateContent>
    <mc:AlternateContent xmlns:mc="http://schemas.openxmlformats.org/markup-compatibility/2006">
      <mc:Choice Requires="x14">
        <control shapeId="1082" r:id="rId27" name="Control 58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82" r:id="rId27" name="Control 58"/>
      </mc:Fallback>
    </mc:AlternateContent>
    <mc:AlternateContent xmlns:mc="http://schemas.openxmlformats.org/markup-compatibility/2006">
      <mc:Choice Requires="x14">
        <control shapeId="1081" r:id="rId28" name="Control 57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81" r:id="rId28" name="Control 57"/>
      </mc:Fallback>
    </mc:AlternateContent>
    <mc:AlternateContent xmlns:mc="http://schemas.openxmlformats.org/markup-compatibility/2006">
      <mc:Choice Requires="x14">
        <control shapeId="1080" r:id="rId29" name="Control 56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80" r:id="rId29" name="Control 56"/>
      </mc:Fallback>
    </mc:AlternateContent>
    <mc:AlternateContent xmlns:mc="http://schemas.openxmlformats.org/markup-compatibility/2006">
      <mc:Choice Requires="x14">
        <control shapeId="1079" r:id="rId30" name="Control 55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79" r:id="rId30" name="Control 55"/>
      </mc:Fallback>
    </mc:AlternateContent>
    <mc:AlternateContent xmlns:mc="http://schemas.openxmlformats.org/markup-compatibility/2006">
      <mc:Choice Requires="x14">
        <control shapeId="1078" r:id="rId31" name="Control 54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78" r:id="rId31" name="Control 54"/>
      </mc:Fallback>
    </mc:AlternateContent>
    <mc:AlternateContent xmlns:mc="http://schemas.openxmlformats.org/markup-compatibility/2006">
      <mc:Choice Requires="x14">
        <control shapeId="1077" r:id="rId32" name="Control 53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77" r:id="rId32" name="Control 53"/>
      </mc:Fallback>
    </mc:AlternateContent>
    <mc:AlternateContent xmlns:mc="http://schemas.openxmlformats.org/markup-compatibility/2006">
      <mc:Choice Requires="x14">
        <control shapeId="1076" r:id="rId33" name="Control 52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76" r:id="rId33" name="Control 52"/>
      </mc:Fallback>
    </mc:AlternateContent>
    <mc:AlternateContent xmlns:mc="http://schemas.openxmlformats.org/markup-compatibility/2006">
      <mc:Choice Requires="x14">
        <control shapeId="1075" r:id="rId34" name="Control 51">
          <controlPr defaultSize="0" r:id="rId1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75" r:id="rId34" name="Control 51"/>
      </mc:Fallback>
    </mc:AlternateContent>
    <mc:AlternateContent xmlns:mc="http://schemas.openxmlformats.org/markup-compatibility/2006">
      <mc:Choice Requires="x14">
        <control shapeId="1074" r:id="rId35" name="Control 50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74" r:id="rId35" name="Control 50"/>
      </mc:Fallback>
    </mc:AlternateContent>
    <mc:AlternateContent xmlns:mc="http://schemas.openxmlformats.org/markup-compatibility/2006">
      <mc:Choice Requires="x14">
        <control shapeId="1073" r:id="rId36" name="Control 49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73" r:id="rId36" name="Control 49"/>
      </mc:Fallback>
    </mc:AlternateContent>
    <mc:AlternateContent xmlns:mc="http://schemas.openxmlformats.org/markup-compatibility/2006">
      <mc:Choice Requires="x14">
        <control shapeId="1072" r:id="rId37" name="Control 48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72" r:id="rId37" name="Control 48"/>
      </mc:Fallback>
    </mc:AlternateContent>
    <mc:AlternateContent xmlns:mc="http://schemas.openxmlformats.org/markup-compatibility/2006">
      <mc:Choice Requires="x14">
        <control shapeId="1071" r:id="rId38" name="Control 47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71" r:id="rId38" name="Control 47"/>
      </mc:Fallback>
    </mc:AlternateContent>
    <mc:AlternateContent xmlns:mc="http://schemas.openxmlformats.org/markup-compatibility/2006">
      <mc:Choice Requires="x14">
        <control shapeId="1070" r:id="rId39" name="Control 46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70" r:id="rId39" name="Control 46"/>
      </mc:Fallback>
    </mc:AlternateContent>
    <mc:AlternateContent xmlns:mc="http://schemas.openxmlformats.org/markup-compatibility/2006">
      <mc:Choice Requires="x14">
        <control shapeId="1069" r:id="rId40" name="Control 45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28575</xdr:rowOff>
              </to>
            </anchor>
          </controlPr>
        </control>
      </mc:Choice>
      <mc:Fallback>
        <control shapeId="1069" r:id="rId40" name="Control 45"/>
      </mc:Fallback>
    </mc:AlternateContent>
    <mc:AlternateContent xmlns:mc="http://schemas.openxmlformats.org/markup-compatibility/2006">
      <mc:Choice Requires="x14">
        <control shapeId="1068" r:id="rId41" name="Control 44">
          <controlPr defaultSize="0" r:id="rId42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85</xdr:row>
                <xdr:rowOff>47625</xdr:rowOff>
              </to>
            </anchor>
          </controlPr>
        </control>
      </mc:Choice>
      <mc:Fallback>
        <control shapeId="1068" r:id="rId41" name="Control 44"/>
      </mc:Fallback>
    </mc:AlternateContent>
    <mc:AlternateContent xmlns:mc="http://schemas.openxmlformats.org/markup-compatibility/2006">
      <mc:Choice Requires="x14">
        <control shapeId="1067" r:id="rId43" name="Control 43">
          <controlPr defaultSize="0" r:id="rId42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85</xdr:row>
                <xdr:rowOff>47625</xdr:rowOff>
              </to>
            </anchor>
          </controlPr>
        </control>
      </mc:Choice>
      <mc:Fallback>
        <control shapeId="1067" r:id="rId43" name="Control 43"/>
      </mc:Fallback>
    </mc:AlternateContent>
    <mc:AlternateContent xmlns:mc="http://schemas.openxmlformats.org/markup-compatibility/2006">
      <mc:Choice Requires="x14">
        <control shapeId="1066" r:id="rId44" name="Control 42">
          <controlPr defaultSize="0" r:id="rId42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85</xdr:row>
                <xdr:rowOff>47625</xdr:rowOff>
              </to>
            </anchor>
          </controlPr>
        </control>
      </mc:Choice>
      <mc:Fallback>
        <control shapeId="1066" r:id="rId44" name="Control 42"/>
      </mc:Fallback>
    </mc:AlternateContent>
    <mc:AlternateContent xmlns:mc="http://schemas.openxmlformats.org/markup-compatibility/2006">
      <mc:Choice Requires="x14">
        <control shapeId="1065" r:id="rId45" name="Control 41">
          <controlPr defaultSize="0" r:id="rId46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85</xdr:row>
                <xdr:rowOff>47625</xdr:rowOff>
              </to>
            </anchor>
          </controlPr>
        </control>
      </mc:Choice>
      <mc:Fallback>
        <control shapeId="1065" r:id="rId45" name="Control 41"/>
      </mc:Fallback>
    </mc:AlternateContent>
    <mc:AlternateContent xmlns:mc="http://schemas.openxmlformats.org/markup-compatibility/2006">
      <mc:Choice Requires="x14">
        <control shapeId="1064" r:id="rId47" name="Control 40">
          <controlPr defaultSize="0" r:id="rId42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85</xdr:row>
                <xdr:rowOff>47625</xdr:rowOff>
              </to>
            </anchor>
          </controlPr>
        </control>
      </mc:Choice>
      <mc:Fallback>
        <control shapeId="1064" r:id="rId47" name="Control 40"/>
      </mc:Fallback>
    </mc:AlternateContent>
    <mc:AlternateContent xmlns:mc="http://schemas.openxmlformats.org/markup-compatibility/2006">
      <mc:Choice Requires="x14">
        <control shapeId="1063" r:id="rId48" name="Control 39">
          <controlPr defaultSize="0" r:id="rId42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85</xdr:row>
                <xdr:rowOff>47625</xdr:rowOff>
              </to>
            </anchor>
          </controlPr>
        </control>
      </mc:Choice>
      <mc:Fallback>
        <control shapeId="1063" r:id="rId48" name="Control 39"/>
      </mc:Fallback>
    </mc:AlternateContent>
    <mc:AlternateContent xmlns:mc="http://schemas.openxmlformats.org/markup-compatibility/2006">
      <mc:Choice Requires="x14">
        <control shapeId="1062" r:id="rId49" name="Control 38">
          <controlPr defaultSize="0" r:id="rId42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85</xdr:row>
                <xdr:rowOff>47625</xdr:rowOff>
              </to>
            </anchor>
          </controlPr>
        </control>
      </mc:Choice>
      <mc:Fallback>
        <control shapeId="1062" r:id="rId49" name="Control 38"/>
      </mc:Fallback>
    </mc:AlternateContent>
    <mc:AlternateContent xmlns:mc="http://schemas.openxmlformats.org/markup-compatibility/2006">
      <mc:Choice Requires="x14">
        <control shapeId="1061" r:id="rId50" name="Control 37">
          <controlPr defaultSize="0" r:id="rId42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48</xdr:row>
                <xdr:rowOff>47625</xdr:rowOff>
              </to>
            </anchor>
          </controlPr>
        </control>
      </mc:Choice>
      <mc:Fallback>
        <control shapeId="1061" r:id="rId50" name="Control 37"/>
      </mc:Fallback>
    </mc:AlternateContent>
    <mc:AlternateContent xmlns:mc="http://schemas.openxmlformats.org/markup-compatibility/2006">
      <mc:Choice Requires="x14">
        <control shapeId="1060" r:id="rId51" name="Control 36">
          <controlPr defaultSize="0" r:id="rId42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48</xdr:row>
                <xdr:rowOff>47625</xdr:rowOff>
              </to>
            </anchor>
          </controlPr>
        </control>
      </mc:Choice>
      <mc:Fallback>
        <control shapeId="1060" r:id="rId51" name="Control 36"/>
      </mc:Fallback>
    </mc:AlternateContent>
    <mc:AlternateContent xmlns:mc="http://schemas.openxmlformats.org/markup-compatibility/2006">
      <mc:Choice Requires="x14">
        <control shapeId="1059" r:id="rId52" name="Control 35">
          <controlPr defaultSize="0" r:id="rId42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48</xdr:row>
                <xdr:rowOff>47625</xdr:rowOff>
              </to>
            </anchor>
          </controlPr>
        </control>
      </mc:Choice>
      <mc:Fallback>
        <control shapeId="1059" r:id="rId52" name="Control 35"/>
      </mc:Fallback>
    </mc:AlternateContent>
    <mc:AlternateContent xmlns:mc="http://schemas.openxmlformats.org/markup-compatibility/2006">
      <mc:Choice Requires="x14">
        <control shapeId="1058" r:id="rId53" name="Control 34">
          <controlPr defaultSize="0" r:id="rId42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48</xdr:row>
                <xdr:rowOff>47625</xdr:rowOff>
              </to>
            </anchor>
          </controlPr>
        </control>
      </mc:Choice>
      <mc:Fallback>
        <control shapeId="1058" r:id="rId53" name="Control 34"/>
      </mc:Fallback>
    </mc:AlternateContent>
    <mc:AlternateContent xmlns:mc="http://schemas.openxmlformats.org/markup-compatibility/2006">
      <mc:Choice Requires="x14">
        <control shapeId="1057" r:id="rId54" name="Control 33">
          <controlPr defaultSize="0" r:id="rId42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41</xdr:row>
                <xdr:rowOff>47625</xdr:rowOff>
              </to>
            </anchor>
          </controlPr>
        </control>
      </mc:Choice>
      <mc:Fallback>
        <control shapeId="1057" r:id="rId54" name="Control 33"/>
      </mc:Fallback>
    </mc:AlternateContent>
    <mc:AlternateContent xmlns:mc="http://schemas.openxmlformats.org/markup-compatibility/2006">
      <mc:Choice Requires="x14">
        <control shapeId="1056" r:id="rId55" name="Control 32">
          <controlPr defaultSize="0" r:id="rId42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41</xdr:row>
                <xdr:rowOff>47625</xdr:rowOff>
              </to>
            </anchor>
          </controlPr>
        </control>
      </mc:Choice>
      <mc:Fallback>
        <control shapeId="1056" r:id="rId55" name="Control 32"/>
      </mc:Fallback>
    </mc:AlternateContent>
    <mc:AlternateContent xmlns:mc="http://schemas.openxmlformats.org/markup-compatibility/2006">
      <mc:Choice Requires="x14">
        <control shapeId="1055" r:id="rId56" name="Control 31">
          <controlPr defaultSize="0" r:id="rId46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41</xdr:row>
                <xdr:rowOff>47625</xdr:rowOff>
              </to>
            </anchor>
          </controlPr>
        </control>
      </mc:Choice>
      <mc:Fallback>
        <control shapeId="1055" r:id="rId56" name="Control 31"/>
      </mc:Fallback>
    </mc:AlternateContent>
    <mc:AlternateContent xmlns:mc="http://schemas.openxmlformats.org/markup-compatibility/2006">
      <mc:Choice Requires="x14">
        <control shapeId="1054" r:id="rId57" name="Control 30">
          <controlPr defaultSize="0" r:id="rId42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41</xdr:row>
                <xdr:rowOff>47625</xdr:rowOff>
              </to>
            </anchor>
          </controlPr>
        </control>
      </mc:Choice>
      <mc:Fallback>
        <control shapeId="1054" r:id="rId57" name="Control 30"/>
      </mc:Fallback>
    </mc:AlternateContent>
    <mc:AlternateContent xmlns:mc="http://schemas.openxmlformats.org/markup-compatibility/2006">
      <mc:Choice Requires="x14">
        <control shapeId="1053" r:id="rId58" name="Control 29">
          <controlPr defaultSize="0" r:id="rId42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41</xdr:row>
                <xdr:rowOff>47625</xdr:rowOff>
              </to>
            </anchor>
          </controlPr>
        </control>
      </mc:Choice>
      <mc:Fallback>
        <control shapeId="1053" r:id="rId58" name="Control 29"/>
      </mc:Fallback>
    </mc:AlternateContent>
    <mc:AlternateContent xmlns:mc="http://schemas.openxmlformats.org/markup-compatibility/2006">
      <mc:Choice Requires="x14">
        <control shapeId="1052" r:id="rId59" name="Control 28">
          <controlPr defaultSize="0" r:id="rId42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37</xdr:row>
                <xdr:rowOff>47625</xdr:rowOff>
              </to>
            </anchor>
          </controlPr>
        </control>
      </mc:Choice>
      <mc:Fallback>
        <control shapeId="1052" r:id="rId59" name="Control 28"/>
      </mc:Fallback>
    </mc:AlternateContent>
    <mc:AlternateContent xmlns:mc="http://schemas.openxmlformats.org/markup-compatibility/2006">
      <mc:Choice Requires="x14">
        <control shapeId="1051" r:id="rId60" name="Control 27">
          <controlPr defaultSize="0" r:id="rId42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37</xdr:row>
                <xdr:rowOff>47625</xdr:rowOff>
              </to>
            </anchor>
          </controlPr>
        </control>
      </mc:Choice>
      <mc:Fallback>
        <control shapeId="1051" r:id="rId60" name="Control 27"/>
      </mc:Fallback>
    </mc:AlternateContent>
    <mc:AlternateContent xmlns:mc="http://schemas.openxmlformats.org/markup-compatibility/2006">
      <mc:Choice Requires="x14">
        <control shapeId="1050" r:id="rId61" name="Control 26">
          <controlPr defaultSize="0" r:id="rId42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37</xdr:row>
                <xdr:rowOff>47625</xdr:rowOff>
              </to>
            </anchor>
          </controlPr>
        </control>
      </mc:Choice>
      <mc:Fallback>
        <control shapeId="1050" r:id="rId61" name="Control 26"/>
      </mc:Fallback>
    </mc:AlternateContent>
    <mc:AlternateContent xmlns:mc="http://schemas.openxmlformats.org/markup-compatibility/2006">
      <mc:Choice Requires="x14">
        <control shapeId="1049" r:id="rId62" name="Control 25">
          <controlPr defaultSize="0" r:id="rId42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32</xdr:row>
                <xdr:rowOff>47625</xdr:rowOff>
              </to>
            </anchor>
          </controlPr>
        </control>
      </mc:Choice>
      <mc:Fallback>
        <control shapeId="1049" r:id="rId62" name="Control 25"/>
      </mc:Fallback>
    </mc:AlternateContent>
    <mc:AlternateContent xmlns:mc="http://schemas.openxmlformats.org/markup-compatibility/2006">
      <mc:Choice Requires="x14">
        <control shapeId="1048" r:id="rId63" name="Control 24">
          <controlPr defaultSize="0" r:id="rId42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32</xdr:row>
                <xdr:rowOff>47625</xdr:rowOff>
              </to>
            </anchor>
          </controlPr>
        </control>
      </mc:Choice>
      <mc:Fallback>
        <control shapeId="1048" r:id="rId63" name="Control 24"/>
      </mc:Fallback>
    </mc:AlternateContent>
    <mc:AlternateContent xmlns:mc="http://schemas.openxmlformats.org/markup-compatibility/2006">
      <mc:Choice Requires="x14">
        <control shapeId="1047" r:id="rId64" name="Control 23">
          <controlPr defaultSize="0" r:id="rId42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32</xdr:row>
                <xdr:rowOff>47625</xdr:rowOff>
              </to>
            </anchor>
          </controlPr>
        </control>
      </mc:Choice>
      <mc:Fallback>
        <control shapeId="1047" r:id="rId64" name="Control 23"/>
      </mc:Fallback>
    </mc:AlternateContent>
    <mc:AlternateContent xmlns:mc="http://schemas.openxmlformats.org/markup-compatibility/2006">
      <mc:Choice Requires="x14">
        <control shapeId="1046" r:id="rId65" name="Control 22">
          <controlPr defaultSize="0" r:id="rId42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29</xdr:row>
                <xdr:rowOff>47625</xdr:rowOff>
              </to>
            </anchor>
          </controlPr>
        </control>
      </mc:Choice>
      <mc:Fallback>
        <control shapeId="1046" r:id="rId65" name="Control 22"/>
      </mc:Fallback>
    </mc:AlternateContent>
    <mc:AlternateContent xmlns:mc="http://schemas.openxmlformats.org/markup-compatibility/2006">
      <mc:Choice Requires="x14">
        <control shapeId="1045" r:id="rId66" name="Control 21">
          <controlPr defaultSize="0" r:id="rId46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29</xdr:row>
                <xdr:rowOff>47625</xdr:rowOff>
              </to>
            </anchor>
          </controlPr>
        </control>
      </mc:Choice>
      <mc:Fallback>
        <control shapeId="1045" r:id="rId66" name="Control 21"/>
      </mc:Fallback>
    </mc:AlternateContent>
    <mc:AlternateContent xmlns:mc="http://schemas.openxmlformats.org/markup-compatibility/2006">
      <mc:Choice Requires="x14">
        <control shapeId="1044" r:id="rId67" name="Control 20">
          <controlPr defaultSize="0" r:id="rId42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29</xdr:row>
                <xdr:rowOff>47625</xdr:rowOff>
              </to>
            </anchor>
          </controlPr>
        </control>
      </mc:Choice>
      <mc:Fallback>
        <control shapeId="1044" r:id="rId67" name="Control 20"/>
      </mc:Fallback>
    </mc:AlternateContent>
    <mc:AlternateContent xmlns:mc="http://schemas.openxmlformats.org/markup-compatibility/2006">
      <mc:Choice Requires="x14">
        <control shapeId="1043" r:id="rId68" name="Control 19">
          <controlPr defaultSize="0" r:id="rId42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26</xdr:row>
                <xdr:rowOff>47625</xdr:rowOff>
              </to>
            </anchor>
          </controlPr>
        </control>
      </mc:Choice>
      <mc:Fallback>
        <control shapeId="1043" r:id="rId68" name="Control 19"/>
      </mc:Fallback>
    </mc:AlternateContent>
    <mc:AlternateContent xmlns:mc="http://schemas.openxmlformats.org/markup-compatibility/2006">
      <mc:Choice Requires="x14">
        <control shapeId="1042" r:id="rId69" name="Control 18">
          <controlPr defaultSize="0" r:id="rId42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26</xdr:row>
                <xdr:rowOff>47625</xdr:rowOff>
              </to>
            </anchor>
          </controlPr>
        </control>
      </mc:Choice>
      <mc:Fallback>
        <control shapeId="1042" r:id="rId69" name="Control 18"/>
      </mc:Fallback>
    </mc:AlternateContent>
    <mc:AlternateContent xmlns:mc="http://schemas.openxmlformats.org/markup-compatibility/2006">
      <mc:Choice Requires="x14">
        <control shapeId="1041" r:id="rId70" name="Control 17">
          <controlPr defaultSize="0" r:id="rId42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26</xdr:row>
                <xdr:rowOff>47625</xdr:rowOff>
              </to>
            </anchor>
          </controlPr>
        </control>
      </mc:Choice>
      <mc:Fallback>
        <control shapeId="1041" r:id="rId70" name="Control 17"/>
      </mc:Fallback>
    </mc:AlternateContent>
    <mc:AlternateContent xmlns:mc="http://schemas.openxmlformats.org/markup-compatibility/2006">
      <mc:Choice Requires="x14">
        <control shapeId="1040" r:id="rId71" name="Control 16">
          <controlPr defaultSize="0" r:id="rId42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26</xdr:row>
                <xdr:rowOff>47625</xdr:rowOff>
              </to>
            </anchor>
          </controlPr>
        </control>
      </mc:Choice>
      <mc:Fallback>
        <control shapeId="1040" r:id="rId71" name="Control 16"/>
      </mc:Fallback>
    </mc:AlternateContent>
    <mc:AlternateContent xmlns:mc="http://schemas.openxmlformats.org/markup-compatibility/2006">
      <mc:Choice Requires="x14">
        <control shapeId="1039" r:id="rId72" name="Control 15">
          <controlPr defaultSize="0" r:id="rId42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26</xdr:row>
                <xdr:rowOff>47625</xdr:rowOff>
              </to>
            </anchor>
          </controlPr>
        </control>
      </mc:Choice>
      <mc:Fallback>
        <control shapeId="1039" r:id="rId72" name="Control 15"/>
      </mc:Fallback>
    </mc:AlternateContent>
    <mc:AlternateContent xmlns:mc="http://schemas.openxmlformats.org/markup-compatibility/2006">
      <mc:Choice Requires="x14">
        <control shapeId="1038" r:id="rId73" name="Control 14">
          <controlPr defaultSize="0" r:id="rId42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23</xdr:row>
                <xdr:rowOff>47625</xdr:rowOff>
              </to>
            </anchor>
          </controlPr>
        </control>
      </mc:Choice>
      <mc:Fallback>
        <control shapeId="1038" r:id="rId73" name="Control 14"/>
      </mc:Fallback>
    </mc:AlternateContent>
    <mc:AlternateContent xmlns:mc="http://schemas.openxmlformats.org/markup-compatibility/2006">
      <mc:Choice Requires="x14">
        <control shapeId="1037" r:id="rId74" name="Control 13">
          <controlPr defaultSize="0" r:id="rId42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23</xdr:row>
                <xdr:rowOff>47625</xdr:rowOff>
              </to>
            </anchor>
          </controlPr>
        </control>
      </mc:Choice>
      <mc:Fallback>
        <control shapeId="1037" r:id="rId74" name="Control 13"/>
      </mc:Fallback>
    </mc:AlternateContent>
    <mc:AlternateContent xmlns:mc="http://schemas.openxmlformats.org/markup-compatibility/2006">
      <mc:Choice Requires="x14">
        <control shapeId="1036" r:id="rId75" name="Control 12">
          <controlPr defaultSize="0" r:id="rId42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23</xdr:row>
                <xdr:rowOff>47625</xdr:rowOff>
              </to>
            </anchor>
          </controlPr>
        </control>
      </mc:Choice>
      <mc:Fallback>
        <control shapeId="1036" r:id="rId75" name="Control 12"/>
      </mc:Fallback>
    </mc:AlternateContent>
    <mc:AlternateContent xmlns:mc="http://schemas.openxmlformats.org/markup-compatibility/2006">
      <mc:Choice Requires="x14">
        <control shapeId="1035" r:id="rId76" name="Control 11">
          <controlPr defaultSize="0" r:id="rId46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23</xdr:row>
                <xdr:rowOff>47625</xdr:rowOff>
              </to>
            </anchor>
          </controlPr>
        </control>
      </mc:Choice>
      <mc:Fallback>
        <control shapeId="1035" r:id="rId76" name="Control 11"/>
      </mc:Fallback>
    </mc:AlternateContent>
    <mc:AlternateContent xmlns:mc="http://schemas.openxmlformats.org/markup-compatibility/2006">
      <mc:Choice Requires="x14">
        <control shapeId="1034" r:id="rId77" name="Control 10">
          <controlPr defaultSize="0" r:id="rId46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18</xdr:row>
                <xdr:rowOff>47625</xdr:rowOff>
              </to>
            </anchor>
          </controlPr>
        </control>
      </mc:Choice>
      <mc:Fallback>
        <control shapeId="1034" r:id="rId77" name="Control 10"/>
      </mc:Fallback>
    </mc:AlternateContent>
    <mc:AlternateContent xmlns:mc="http://schemas.openxmlformats.org/markup-compatibility/2006">
      <mc:Choice Requires="x14">
        <control shapeId="1033" r:id="rId78" name="Control 9">
          <controlPr defaultSize="0" r:id="rId42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18</xdr:row>
                <xdr:rowOff>47625</xdr:rowOff>
              </to>
            </anchor>
          </controlPr>
        </control>
      </mc:Choice>
      <mc:Fallback>
        <control shapeId="1033" r:id="rId78" name="Control 9"/>
      </mc:Fallback>
    </mc:AlternateContent>
    <mc:AlternateContent xmlns:mc="http://schemas.openxmlformats.org/markup-compatibility/2006">
      <mc:Choice Requires="x14">
        <control shapeId="1032" r:id="rId79" name="Control 8">
          <controlPr defaultSize="0" r:id="rId42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18</xdr:row>
                <xdr:rowOff>47625</xdr:rowOff>
              </to>
            </anchor>
          </controlPr>
        </control>
      </mc:Choice>
      <mc:Fallback>
        <control shapeId="1032" r:id="rId79" name="Control 8"/>
      </mc:Fallback>
    </mc:AlternateContent>
    <mc:AlternateContent xmlns:mc="http://schemas.openxmlformats.org/markup-compatibility/2006">
      <mc:Choice Requires="x14">
        <control shapeId="1031" r:id="rId80" name="Control 7">
          <controlPr defaultSize="0" r:id="rId42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18</xdr:row>
                <xdr:rowOff>47625</xdr:rowOff>
              </to>
            </anchor>
          </controlPr>
        </control>
      </mc:Choice>
      <mc:Fallback>
        <control shapeId="1031" r:id="rId80" name="Control 7"/>
      </mc:Fallback>
    </mc:AlternateContent>
    <mc:AlternateContent xmlns:mc="http://schemas.openxmlformats.org/markup-compatibility/2006">
      <mc:Choice Requires="x14">
        <control shapeId="1030" r:id="rId81" name="Control 6">
          <controlPr defaultSize="0" r:id="rId42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14</xdr:row>
                <xdr:rowOff>47625</xdr:rowOff>
              </to>
            </anchor>
          </controlPr>
        </control>
      </mc:Choice>
      <mc:Fallback>
        <control shapeId="1030" r:id="rId81" name="Control 6"/>
      </mc:Fallback>
    </mc:AlternateContent>
    <mc:AlternateContent xmlns:mc="http://schemas.openxmlformats.org/markup-compatibility/2006">
      <mc:Choice Requires="x14">
        <control shapeId="1029" r:id="rId82" name="Control 5">
          <controlPr defaultSize="0" r:id="rId42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14</xdr:row>
                <xdr:rowOff>47625</xdr:rowOff>
              </to>
            </anchor>
          </controlPr>
        </control>
      </mc:Choice>
      <mc:Fallback>
        <control shapeId="1029" r:id="rId82" name="Control 5"/>
      </mc:Fallback>
    </mc:AlternateContent>
    <mc:AlternateContent xmlns:mc="http://schemas.openxmlformats.org/markup-compatibility/2006">
      <mc:Choice Requires="x14">
        <control shapeId="1028" r:id="rId83" name="Control 4">
          <controlPr defaultSize="0" r:id="rId42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14</xdr:row>
                <xdr:rowOff>47625</xdr:rowOff>
              </to>
            </anchor>
          </controlPr>
        </control>
      </mc:Choice>
      <mc:Fallback>
        <control shapeId="1028" r:id="rId83" name="Control 4"/>
      </mc:Fallback>
    </mc:AlternateContent>
    <mc:AlternateContent xmlns:mc="http://schemas.openxmlformats.org/markup-compatibility/2006">
      <mc:Choice Requires="x14">
        <control shapeId="1027" r:id="rId84" name="Control 3">
          <controlPr defaultSize="0" r:id="rId42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14</xdr:row>
                <xdr:rowOff>47625</xdr:rowOff>
              </to>
            </anchor>
          </controlPr>
        </control>
      </mc:Choice>
      <mc:Fallback>
        <control shapeId="1027" r:id="rId84" name="Control 3"/>
      </mc:Fallback>
    </mc:AlternateContent>
    <mc:AlternateContent xmlns:mc="http://schemas.openxmlformats.org/markup-compatibility/2006">
      <mc:Choice Requires="x14">
        <control shapeId="1026" r:id="rId85" name="Control 2">
          <controlPr defaultSize="0" r:id="rId42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14</xdr:row>
                <xdr:rowOff>47625</xdr:rowOff>
              </to>
            </anchor>
          </controlPr>
        </control>
      </mc:Choice>
      <mc:Fallback>
        <control shapeId="1026" r:id="rId85" name="Control 2"/>
      </mc:Fallback>
    </mc:AlternateContent>
    <mc:AlternateContent xmlns:mc="http://schemas.openxmlformats.org/markup-compatibility/2006">
      <mc:Choice Requires="x14">
        <control shapeId="1025" r:id="rId86" name="Control 1">
          <controlPr defaultSize="0" r:id="rId42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10</xdr:row>
                <xdr:rowOff>47625</xdr:rowOff>
              </to>
            </anchor>
          </controlPr>
        </control>
      </mc:Choice>
      <mc:Fallback>
        <control shapeId="1025" r:id="rId86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62"/>
  <sheetViews>
    <sheetView topLeftCell="A46" workbookViewId="0">
      <selection activeCell="E67" sqref="E67"/>
    </sheetView>
  </sheetViews>
  <sheetFormatPr defaultRowHeight="15" x14ac:dyDescent="0.25"/>
  <cols>
    <col min="2" max="2" width="13.28515625" customWidth="1"/>
    <col min="3" max="4" width="13.7109375" customWidth="1"/>
    <col min="5" max="5" width="15.42578125" customWidth="1"/>
  </cols>
  <sheetData>
    <row r="7" spans="1:5" x14ac:dyDescent="0.25">
      <c r="A7" s="46" t="s">
        <v>68</v>
      </c>
      <c r="B7" s="47"/>
      <c r="C7" s="47"/>
      <c r="D7" s="47"/>
      <c r="E7" s="47"/>
    </row>
    <row r="8" spans="1:5" x14ac:dyDescent="0.25">
      <c r="A8" s="48" t="s">
        <v>69</v>
      </c>
      <c r="B8" s="49"/>
      <c r="C8" s="49"/>
      <c r="D8" s="49"/>
      <c r="E8" s="49"/>
    </row>
    <row r="9" spans="1:5" x14ac:dyDescent="0.25">
      <c r="A9" s="50" t="s">
        <v>70</v>
      </c>
      <c r="B9" s="51"/>
      <c r="C9" s="51"/>
      <c r="D9" s="51"/>
      <c r="E9" s="51"/>
    </row>
    <row r="10" spans="1:5" x14ac:dyDescent="0.25">
      <c r="A10" s="50" t="s">
        <v>71</v>
      </c>
      <c r="B10" s="51"/>
      <c r="C10" s="51"/>
      <c r="D10" s="51"/>
      <c r="E10" s="51"/>
    </row>
    <row r="11" spans="1:5" x14ac:dyDescent="0.25">
      <c r="A11" s="52" t="s">
        <v>72</v>
      </c>
      <c r="B11" s="53"/>
      <c r="C11" s="53"/>
      <c r="D11" s="53"/>
      <c r="E11" s="53"/>
    </row>
    <row r="12" spans="1:5" ht="24" x14ac:dyDescent="0.25">
      <c r="A12" s="22" t="s">
        <v>73</v>
      </c>
      <c r="B12" s="23" t="s">
        <v>74</v>
      </c>
      <c r="C12" s="23" t="s">
        <v>75</v>
      </c>
      <c r="D12" s="23" t="s">
        <v>76</v>
      </c>
      <c r="E12" s="23" t="s">
        <v>77</v>
      </c>
    </row>
    <row r="13" spans="1:5" x14ac:dyDescent="0.25">
      <c r="A13" s="22">
        <v>1</v>
      </c>
      <c r="B13" s="24">
        <v>1295.44</v>
      </c>
      <c r="C13" s="23" t="s">
        <v>105</v>
      </c>
      <c r="D13" s="23" t="s">
        <v>105</v>
      </c>
      <c r="E13" s="23">
        <v>0</v>
      </c>
    </row>
    <row r="14" spans="1:5" x14ac:dyDescent="0.25">
      <c r="A14" s="22">
        <v>2</v>
      </c>
      <c r="B14" s="24">
        <v>1295.44</v>
      </c>
      <c r="C14" s="23" t="s">
        <v>104</v>
      </c>
      <c r="D14" s="23" t="s">
        <v>104</v>
      </c>
      <c r="E14" s="23">
        <v>0</v>
      </c>
    </row>
    <row r="15" spans="1:5" x14ac:dyDescent="0.25">
      <c r="A15" s="22">
        <v>3</v>
      </c>
      <c r="B15" s="24">
        <v>1295.44</v>
      </c>
      <c r="C15" s="23" t="s">
        <v>103</v>
      </c>
      <c r="D15" s="23" t="s">
        <v>103</v>
      </c>
      <c r="E15" s="23">
        <v>0</v>
      </c>
    </row>
    <row r="16" spans="1:5" x14ac:dyDescent="0.25">
      <c r="A16" s="22">
        <v>4</v>
      </c>
      <c r="B16" s="24">
        <v>1295.44</v>
      </c>
      <c r="C16" s="23" t="s">
        <v>102</v>
      </c>
      <c r="D16" s="23" t="s">
        <v>102</v>
      </c>
      <c r="E16" s="23">
        <v>0</v>
      </c>
    </row>
    <row r="17" spans="1:5" x14ac:dyDescent="0.25">
      <c r="A17" s="22">
        <v>5</v>
      </c>
      <c r="B17" s="24">
        <v>1295.44</v>
      </c>
      <c r="C17" s="23" t="s">
        <v>101</v>
      </c>
      <c r="D17" s="23" t="s">
        <v>101</v>
      </c>
      <c r="E17" s="23">
        <v>0</v>
      </c>
    </row>
    <row r="18" spans="1:5" x14ac:dyDescent="0.25">
      <c r="A18" s="22">
        <v>6</v>
      </c>
      <c r="B18" s="24">
        <v>1295.44</v>
      </c>
      <c r="C18" s="23" t="s">
        <v>100</v>
      </c>
      <c r="D18" s="23" t="s">
        <v>100</v>
      </c>
      <c r="E18" s="23">
        <v>0</v>
      </c>
    </row>
    <row r="19" spans="1:5" x14ac:dyDescent="0.25">
      <c r="A19" s="22">
        <v>7</v>
      </c>
      <c r="B19" s="24">
        <v>1295.44</v>
      </c>
      <c r="C19" s="23" t="s">
        <v>99</v>
      </c>
      <c r="D19" s="23" t="s">
        <v>106</v>
      </c>
      <c r="E19" s="23">
        <v>0</v>
      </c>
    </row>
    <row r="20" spans="1:5" x14ac:dyDescent="0.25">
      <c r="A20" s="22">
        <v>8</v>
      </c>
      <c r="B20" s="24">
        <v>1295.44</v>
      </c>
      <c r="C20" s="23" t="s">
        <v>98</v>
      </c>
      <c r="D20" s="23" t="s">
        <v>107</v>
      </c>
      <c r="E20" s="23">
        <v>0</v>
      </c>
    </row>
    <row r="21" spans="1:5" x14ac:dyDescent="0.25">
      <c r="A21" s="22">
        <v>9</v>
      </c>
      <c r="B21" s="24">
        <v>1295.44</v>
      </c>
      <c r="C21" s="23" t="s">
        <v>97</v>
      </c>
      <c r="D21" s="23" t="s">
        <v>108</v>
      </c>
      <c r="E21" s="23">
        <v>0</v>
      </c>
    </row>
    <row r="22" spans="1:5" x14ac:dyDescent="0.25">
      <c r="A22" s="22">
        <v>10</v>
      </c>
      <c r="B22" s="24">
        <v>1295.44</v>
      </c>
      <c r="C22" s="23" t="s">
        <v>96</v>
      </c>
      <c r="D22" s="23" t="s">
        <v>109</v>
      </c>
      <c r="E22" s="23">
        <v>0</v>
      </c>
    </row>
    <row r="23" spans="1:5" x14ac:dyDescent="0.25">
      <c r="A23" s="22">
        <v>11</v>
      </c>
      <c r="B23" s="24">
        <v>1295.44</v>
      </c>
      <c r="C23" s="23" t="s">
        <v>95</v>
      </c>
      <c r="D23" s="23" t="s">
        <v>110</v>
      </c>
      <c r="E23" s="23">
        <v>0</v>
      </c>
    </row>
    <row r="24" spans="1:5" x14ac:dyDescent="0.25">
      <c r="A24" s="22">
        <v>12</v>
      </c>
      <c r="B24" s="24">
        <v>1295.44</v>
      </c>
      <c r="C24" s="23" t="s">
        <v>94</v>
      </c>
      <c r="D24" s="23" t="s">
        <v>111</v>
      </c>
      <c r="E24" s="23">
        <v>0</v>
      </c>
    </row>
    <row r="27" spans="1:5" x14ac:dyDescent="0.25">
      <c r="A27" s="46" t="s">
        <v>68</v>
      </c>
      <c r="B27" s="47"/>
      <c r="C27" s="47"/>
      <c r="D27" s="47"/>
      <c r="E27" s="47"/>
    </row>
    <row r="28" spans="1:5" x14ac:dyDescent="0.25">
      <c r="A28" s="48" t="s">
        <v>80</v>
      </c>
      <c r="B28" s="49"/>
      <c r="C28" s="49"/>
      <c r="D28" s="49"/>
      <c r="E28" s="49"/>
    </row>
    <row r="29" spans="1:5" x14ac:dyDescent="0.25">
      <c r="A29" s="50" t="s">
        <v>70</v>
      </c>
      <c r="B29" s="51"/>
      <c r="C29" s="51"/>
      <c r="D29" s="51"/>
      <c r="E29" s="51"/>
    </row>
    <row r="30" spans="1:5" x14ac:dyDescent="0.25">
      <c r="A30" s="50" t="s">
        <v>78</v>
      </c>
      <c r="B30" s="51"/>
      <c r="C30" s="51"/>
      <c r="D30" s="51"/>
      <c r="E30" s="51"/>
    </row>
    <row r="31" spans="1:5" x14ac:dyDescent="0.25">
      <c r="A31" s="52" t="s">
        <v>72</v>
      </c>
      <c r="B31" s="53"/>
      <c r="C31" s="53"/>
      <c r="D31" s="53"/>
      <c r="E31" s="53"/>
    </row>
    <row r="32" spans="1:5" ht="24" x14ac:dyDescent="0.25">
      <c r="A32" s="22" t="s">
        <v>73</v>
      </c>
      <c r="B32" s="23" t="s">
        <v>74</v>
      </c>
      <c r="C32" s="23" t="s">
        <v>75</v>
      </c>
      <c r="D32" s="23" t="s">
        <v>76</v>
      </c>
      <c r="E32" s="23" t="s">
        <v>77</v>
      </c>
    </row>
    <row r="33" spans="1:5" x14ac:dyDescent="0.25">
      <c r="A33" s="22">
        <v>1</v>
      </c>
      <c r="B33" s="24">
        <v>3430.91</v>
      </c>
      <c r="C33" s="37" t="s">
        <v>123</v>
      </c>
      <c r="D33" s="37" t="s">
        <v>123</v>
      </c>
      <c r="E33" s="23">
        <v>0</v>
      </c>
    </row>
    <row r="34" spans="1:5" x14ac:dyDescent="0.25">
      <c r="A34" s="22">
        <v>2</v>
      </c>
      <c r="B34" s="24">
        <v>3430.91</v>
      </c>
      <c r="C34" s="37" t="s">
        <v>122</v>
      </c>
      <c r="D34" s="37" t="s">
        <v>122</v>
      </c>
      <c r="E34" s="23">
        <v>0</v>
      </c>
    </row>
    <row r="35" spans="1:5" x14ac:dyDescent="0.25">
      <c r="A35" s="22">
        <v>3</v>
      </c>
      <c r="B35" s="24">
        <v>3430.91</v>
      </c>
      <c r="C35" s="37" t="s">
        <v>121</v>
      </c>
      <c r="D35" s="37" t="s">
        <v>121</v>
      </c>
      <c r="E35" s="23">
        <v>0</v>
      </c>
    </row>
    <row r="36" spans="1:5" x14ac:dyDescent="0.25">
      <c r="A36" s="22">
        <v>4</v>
      </c>
      <c r="B36" s="24">
        <v>3430.91</v>
      </c>
      <c r="C36" s="37" t="s">
        <v>120</v>
      </c>
      <c r="D36" s="37" t="s">
        <v>120</v>
      </c>
      <c r="E36" s="23">
        <v>0</v>
      </c>
    </row>
    <row r="37" spans="1:5" x14ac:dyDescent="0.25">
      <c r="A37" s="22">
        <v>5</v>
      </c>
      <c r="B37" s="24">
        <v>3430.91</v>
      </c>
      <c r="C37" s="37" t="s">
        <v>119</v>
      </c>
      <c r="D37" s="37" t="s">
        <v>119</v>
      </c>
      <c r="E37" s="23">
        <v>0</v>
      </c>
    </row>
    <row r="38" spans="1:5" x14ac:dyDescent="0.25">
      <c r="A38" s="22">
        <v>6</v>
      </c>
      <c r="B38" s="24">
        <v>3430.91</v>
      </c>
      <c r="C38" s="37" t="s">
        <v>118</v>
      </c>
      <c r="D38" s="37" t="s">
        <v>118</v>
      </c>
      <c r="E38" s="23">
        <v>0</v>
      </c>
    </row>
    <row r="39" spans="1:5" x14ac:dyDescent="0.25">
      <c r="A39" s="22">
        <v>7</v>
      </c>
      <c r="B39" s="24">
        <v>3430.91</v>
      </c>
      <c r="C39" s="37" t="s">
        <v>117</v>
      </c>
      <c r="D39" s="37" t="s">
        <v>117</v>
      </c>
      <c r="E39" s="23">
        <v>0</v>
      </c>
    </row>
    <row r="40" spans="1:5" x14ac:dyDescent="0.25">
      <c r="A40" s="22">
        <v>8</v>
      </c>
      <c r="B40" s="24">
        <v>3430.91</v>
      </c>
      <c r="C40" s="37" t="s">
        <v>116</v>
      </c>
      <c r="D40" s="37" t="s">
        <v>116</v>
      </c>
      <c r="E40" s="23">
        <v>0</v>
      </c>
    </row>
    <row r="41" spans="1:5" x14ac:dyDescent="0.25">
      <c r="A41" s="22">
        <v>9</v>
      </c>
      <c r="B41" s="24">
        <v>3430.91</v>
      </c>
      <c r="C41" s="37" t="s">
        <v>115</v>
      </c>
      <c r="D41" s="37" t="s">
        <v>115</v>
      </c>
      <c r="E41" s="23">
        <v>0</v>
      </c>
    </row>
    <row r="42" spans="1:5" x14ac:dyDescent="0.25">
      <c r="A42" s="22">
        <v>10</v>
      </c>
      <c r="B42" s="24">
        <v>3430.91</v>
      </c>
      <c r="C42" s="37" t="s">
        <v>114</v>
      </c>
      <c r="D42" s="37" t="s">
        <v>114</v>
      </c>
      <c r="E42" s="23">
        <v>0</v>
      </c>
    </row>
    <row r="43" spans="1:5" x14ac:dyDescent="0.25">
      <c r="A43" s="22">
        <v>11</v>
      </c>
      <c r="B43" s="24">
        <v>3430.91</v>
      </c>
      <c r="C43" s="37" t="s">
        <v>113</v>
      </c>
      <c r="D43" s="37" t="s">
        <v>113</v>
      </c>
      <c r="E43" s="23">
        <v>0</v>
      </c>
    </row>
    <row r="44" spans="1:5" x14ac:dyDescent="0.25">
      <c r="A44" s="22">
        <v>12</v>
      </c>
      <c r="B44" s="24">
        <v>3430.91</v>
      </c>
      <c r="C44" s="37" t="s">
        <v>112</v>
      </c>
      <c r="D44" s="37" t="s">
        <v>112</v>
      </c>
      <c r="E44" s="23">
        <v>0</v>
      </c>
    </row>
    <row r="47" spans="1:5" x14ac:dyDescent="0.25">
      <c r="A47" s="46" t="s">
        <v>68</v>
      </c>
      <c r="B47" s="47"/>
      <c r="C47" s="47"/>
      <c r="D47" s="47"/>
      <c r="E47" s="47"/>
    </row>
    <row r="48" spans="1:5" x14ac:dyDescent="0.25">
      <c r="A48" s="48" t="s">
        <v>81</v>
      </c>
      <c r="B48" s="49"/>
      <c r="C48" s="49"/>
      <c r="D48" s="49"/>
      <c r="E48" s="49"/>
    </row>
    <row r="49" spans="1:5" x14ac:dyDescent="0.25">
      <c r="A49" s="50" t="s">
        <v>70</v>
      </c>
      <c r="B49" s="51"/>
      <c r="C49" s="51"/>
      <c r="D49" s="51"/>
      <c r="E49" s="51"/>
    </row>
    <row r="50" spans="1:5" x14ac:dyDescent="0.25">
      <c r="A50" s="50" t="s">
        <v>79</v>
      </c>
      <c r="B50" s="51"/>
      <c r="C50" s="51"/>
      <c r="D50" s="51"/>
      <c r="E50" s="51"/>
    </row>
    <row r="51" spans="1:5" x14ac:dyDescent="0.25">
      <c r="A51" s="52" t="s">
        <v>72</v>
      </c>
      <c r="B51" s="53"/>
      <c r="C51" s="53"/>
      <c r="D51" s="53"/>
      <c r="E51" s="53"/>
    </row>
    <row r="52" spans="1:5" ht="24" x14ac:dyDescent="0.25">
      <c r="A52" s="22" t="s">
        <v>73</v>
      </c>
      <c r="B52" s="23" t="s">
        <v>74</v>
      </c>
      <c r="C52" s="23" t="s">
        <v>75</v>
      </c>
      <c r="D52" s="23" t="s">
        <v>76</v>
      </c>
      <c r="E52" s="23" t="s">
        <v>77</v>
      </c>
    </row>
    <row r="53" spans="1:5" x14ac:dyDescent="0.25">
      <c r="A53" s="22">
        <v>3</v>
      </c>
      <c r="B53" s="24">
        <v>804.45</v>
      </c>
      <c r="C53" s="23" t="s">
        <v>133</v>
      </c>
      <c r="D53" s="23" t="s">
        <v>133</v>
      </c>
      <c r="E53" s="23">
        <v>0</v>
      </c>
    </row>
    <row r="54" spans="1:5" x14ac:dyDescent="0.25">
      <c r="A54" s="22">
        <v>4</v>
      </c>
      <c r="B54" s="24">
        <v>804.45</v>
      </c>
      <c r="C54" s="23" t="s">
        <v>132</v>
      </c>
      <c r="D54" s="23" t="s">
        <v>132</v>
      </c>
      <c r="E54" s="23">
        <v>0</v>
      </c>
    </row>
    <row r="55" spans="1:5" x14ac:dyDescent="0.25">
      <c r="A55" s="22">
        <v>5</v>
      </c>
      <c r="B55" s="24">
        <v>804.45</v>
      </c>
      <c r="C55" s="23" t="s">
        <v>131</v>
      </c>
      <c r="D55" s="23" t="s">
        <v>131</v>
      </c>
      <c r="E55" s="23">
        <v>0</v>
      </c>
    </row>
    <row r="56" spans="1:5" x14ac:dyDescent="0.25">
      <c r="A56" s="22">
        <v>6</v>
      </c>
      <c r="B56" s="24">
        <v>804.45</v>
      </c>
      <c r="C56" s="23" t="s">
        <v>130</v>
      </c>
      <c r="D56" s="23" t="s">
        <v>130</v>
      </c>
      <c r="E56" s="23">
        <v>0</v>
      </c>
    </row>
    <row r="57" spans="1:5" x14ac:dyDescent="0.25">
      <c r="A57" s="22">
        <v>7</v>
      </c>
      <c r="B57" s="24">
        <v>804.45</v>
      </c>
      <c r="C57" s="23" t="s">
        <v>129</v>
      </c>
      <c r="D57" s="23" t="s">
        <v>129</v>
      </c>
      <c r="E57" s="23">
        <v>0</v>
      </c>
    </row>
    <row r="58" spans="1:5" x14ac:dyDescent="0.25">
      <c r="A58" s="22">
        <v>8</v>
      </c>
      <c r="B58" s="24">
        <v>804.45</v>
      </c>
      <c r="C58" s="23" t="s">
        <v>128</v>
      </c>
      <c r="D58" s="23" t="s">
        <v>128</v>
      </c>
      <c r="E58" s="23">
        <v>0</v>
      </c>
    </row>
    <row r="59" spans="1:5" x14ac:dyDescent="0.25">
      <c r="A59" s="22">
        <v>9</v>
      </c>
      <c r="B59" s="24">
        <v>804.45</v>
      </c>
      <c r="C59" s="23" t="s">
        <v>127</v>
      </c>
      <c r="D59" s="23" t="s">
        <v>127</v>
      </c>
      <c r="E59" s="23">
        <v>0</v>
      </c>
    </row>
    <row r="60" spans="1:5" x14ac:dyDescent="0.25">
      <c r="A60" s="22">
        <v>10</v>
      </c>
      <c r="B60" s="24">
        <v>804.45</v>
      </c>
      <c r="C60" s="23" t="s">
        <v>126</v>
      </c>
      <c r="D60" s="23" t="s">
        <v>126</v>
      </c>
      <c r="E60" s="23">
        <v>0</v>
      </c>
    </row>
    <row r="61" spans="1:5" x14ac:dyDescent="0.25">
      <c r="A61" s="22">
        <v>11</v>
      </c>
      <c r="B61" s="24">
        <v>804.45</v>
      </c>
      <c r="C61" s="23" t="s">
        <v>125</v>
      </c>
      <c r="D61" s="23" t="s">
        <v>125</v>
      </c>
      <c r="E61" s="23">
        <v>0</v>
      </c>
    </row>
    <row r="62" spans="1:5" x14ac:dyDescent="0.25">
      <c r="A62" s="22">
        <v>12</v>
      </c>
      <c r="B62" s="24">
        <v>804.45</v>
      </c>
      <c r="C62" s="23" t="s">
        <v>124</v>
      </c>
      <c r="D62" s="23" t="s">
        <v>124</v>
      </c>
      <c r="E62" s="23">
        <v>0</v>
      </c>
    </row>
  </sheetData>
  <mergeCells count="15">
    <mergeCell ref="A49:E49"/>
    <mergeCell ref="A50:E50"/>
    <mergeCell ref="A51:E51"/>
    <mergeCell ref="A28:E28"/>
    <mergeCell ref="A29:E29"/>
    <mergeCell ref="A30:E30"/>
    <mergeCell ref="A31:E31"/>
    <mergeCell ref="A47:E47"/>
    <mergeCell ref="A48:E48"/>
    <mergeCell ref="A27:E27"/>
    <mergeCell ref="A7:E7"/>
    <mergeCell ref="A8:E8"/>
    <mergeCell ref="A9:E9"/>
    <mergeCell ref="A10:E10"/>
    <mergeCell ref="A11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G28"/>
  <sheetViews>
    <sheetView topLeftCell="A8" zoomScale="130" zoomScaleNormal="130" workbookViewId="0">
      <selection activeCell="B8" sqref="B8:E28"/>
    </sheetView>
  </sheetViews>
  <sheetFormatPr defaultRowHeight="15" x14ac:dyDescent="0.25"/>
  <cols>
    <col min="2" max="2" width="16.42578125" customWidth="1"/>
    <col min="3" max="5" width="14.140625" customWidth="1"/>
    <col min="7" max="7" width="11.140625" bestFit="1" customWidth="1"/>
  </cols>
  <sheetData>
    <row r="8" spans="2:7" x14ac:dyDescent="0.25">
      <c r="B8" s="54" t="s">
        <v>82</v>
      </c>
      <c r="C8" s="55"/>
      <c r="D8" s="55"/>
      <c r="E8" s="56"/>
    </row>
    <row r="9" spans="2:7" x14ac:dyDescent="0.25">
      <c r="B9" s="57" t="s">
        <v>83</v>
      </c>
      <c r="C9" s="58"/>
      <c r="D9" s="58"/>
      <c r="E9" s="59"/>
    </row>
    <row r="10" spans="2:7" x14ac:dyDescent="0.25">
      <c r="B10" s="57" t="s">
        <v>84</v>
      </c>
      <c r="C10" s="58"/>
      <c r="D10" s="58"/>
      <c r="E10" s="59"/>
    </row>
    <row r="11" spans="2:7" x14ac:dyDescent="0.25">
      <c r="B11" s="25" t="s">
        <v>85</v>
      </c>
      <c r="C11" s="26" t="s">
        <v>86</v>
      </c>
      <c r="D11" s="26" t="s">
        <v>87</v>
      </c>
      <c r="E11" s="26" t="s">
        <v>88</v>
      </c>
    </row>
    <row r="12" spans="2:7" ht="15.75" customHeight="1" x14ac:dyDescent="0.25">
      <c r="B12" s="27"/>
      <c r="C12" s="28"/>
      <c r="D12" s="28" t="s">
        <v>89</v>
      </c>
      <c r="E12" s="34">
        <v>18754.34</v>
      </c>
    </row>
    <row r="13" spans="2:7" x14ac:dyDescent="0.25">
      <c r="B13" s="32">
        <v>42979</v>
      </c>
      <c r="C13" s="34">
        <f>E12+D13-E13</f>
        <v>0</v>
      </c>
      <c r="D13" s="34">
        <v>0</v>
      </c>
      <c r="E13" s="34">
        <v>18754.34</v>
      </c>
      <c r="G13" s="36"/>
    </row>
    <row r="14" spans="2:7" x14ac:dyDescent="0.25">
      <c r="B14" s="32">
        <v>43009</v>
      </c>
      <c r="C14" s="34">
        <f t="shared" ref="C14:C24" si="0">E13+D14-E14</f>
        <v>5742.8899999999994</v>
      </c>
      <c r="D14" s="35">
        <v>52848</v>
      </c>
      <c r="E14" s="34">
        <v>65859.45</v>
      </c>
      <c r="G14" s="36"/>
    </row>
    <row r="15" spans="2:7" x14ac:dyDescent="0.25">
      <c r="B15" s="33">
        <v>43040</v>
      </c>
      <c r="C15" s="34">
        <f t="shared" si="0"/>
        <v>29151.769999999997</v>
      </c>
      <c r="D15" s="35">
        <v>0</v>
      </c>
      <c r="E15" s="34">
        <v>36707.68</v>
      </c>
      <c r="G15" s="36"/>
    </row>
    <row r="16" spans="2:7" x14ac:dyDescent="0.25">
      <c r="B16" s="32">
        <v>43070</v>
      </c>
      <c r="C16" s="34">
        <f t="shared" si="0"/>
        <v>15633.690000000002</v>
      </c>
      <c r="D16" s="35">
        <v>9460.7199999999993</v>
      </c>
      <c r="E16" s="34">
        <v>30534.71</v>
      </c>
      <c r="G16" s="36"/>
    </row>
    <row r="17" spans="2:7" x14ac:dyDescent="0.25">
      <c r="B17" s="33">
        <v>43101</v>
      </c>
      <c r="C17" s="34">
        <f t="shared" si="0"/>
        <v>5530.7999999999993</v>
      </c>
      <c r="D17" s="35">
        <v>0</v>
      </c>
      <c r="E17" s="34">
        <v>25003.91</v>
      </c>
      <c r="G17" s="36"/>
    </row>
    <row r="18" spans="2:7" x14ac:dyDescent="0.25">
      <c r="B18" s="32">
        <v>43132</v>
      </c>
      <c r="C18" s="34">
        <f t="shared" si="0"/>
        <v>5530.7999999999993</v>
      </c>
      <c r="D18" s="35">
        <v>6754.8</v>
      </c>
      <c r="E18" s="34">
        <v>26227.91</v>
      </c>
      <c r="G18" s="36"/>
    </row>
    <row r="19" spans="2:7" x14ac:dyDescent="0.25">
      <c r="B19" s="33">
        <v>43160</v>
      </c>
      <c r="C19" s="34">
        <f t="shared" si="0"/>
        <v>5530.7999999999993</v>
      </c>
      <c r="D19" s="35">
        <v>0</v>
      </c>
      <c r="E19" s="34">
        <v>20697.11</v>
      </c>
      <c r="G19" s="36"/>
    </row>
    <row r="20" spans="2:7" x14ac:dyDescent="0.25">
      <c r="B20" s="32">
        <v>43191</v>
      </c>
      <c r="C20" s="34">
        <f t="shared" si="0"/>
        <v>5530.8000000000011</v>
      </c>
      <c r="D20" s="35">
        <v>0</v>
      </c>
      <c r="E20" s="34">
        <v>15166.31</v>
      </c>
      <c r="G20" s="36"/>
    </row>
    <row r="21" spans="2:7" x14ac:dyDescent="0.25">
      <c r="B21" s="33">
        <v>43221</v>
      </c>
      <c r="C21" s="34">
        <f t="shared" si="0"/>
        <v>5530.7999999999993</v>
      </c>
      <c r="D21" s="35">
        <v>0</v>
      </c>
      <c r="E21" s="34">
        <v>9635.51</v>
      </c>
      <c r="G21" s="36"/>
    </row>
    <row r="22" spans="2:7" x14ac:dyDescent="0.25">
      <c r="B22" s="32">
        <v>43252</v>
      </c>
      <c r="C22" s="34">
        <f t="shared" si="0"/>
        <v>15533.800000000003</v>
      </c>
      <c r="D22" s="35">
        <v>20894</v>
      </c>
      <c r="E22" s="34">
        <v>14995.71</v>
      </c>
      <c r="G22" s="36"/>
    </row>
    <row r="23" spans="2:7" x14ac:dyDescent="0.25">
      <c r="B23" s="33">
        <v>43282</v>
      </c>
      <c r="C23" s="34">
        <f t="shared" si="0"/>
        <v>5530.7999999999993</v>
      </c>
      <c r="D23" s="35"/>
      <c r="E23" s="34">
        <v>9464.91</v>
      </c>
      <c r="G23" s="36"/>
    </row>
    <row r="24" spans="2:7" x14ac:dyDescent="0.25">
      <c r="B24" s="32">
        <v>43313</v>
      </c>
      <c r="C24" s="34">
        <f t="shared" si="0"/>
        <v>6847.7999999999993</v>
      </c>
      <c r="D24" s="35">
        <v>0</v>
      </c>
      <c r="E24" s="34">
        <v>2617.11</v>
      </c>
      <c r="G24" s="36"/>
    </row>
    <row r="25" spans="2:7" x14ac:dyDescent="0.25">
      <c r="B25" s="30" t="s">
        <v>90</v>
      </c>
      <c r="C25" s="31">
        <f>SUM(C13:C24)</f>
        <v>106094.75000000001</v>
      </c>
      <c r="D25" s="31">
        <f>SUM(D13:D24)</f>
        <v>89957.52</v>
      </c>
      <c r="E25" s="34"/>
      <c r="G25" s="36"/>
    </row>
    <row r="26" spans="2:7" x14ac:dyDescent="0.25">
      <c r="B26" s="60" t="s">
        <v>93</v>
      </c>
      <c r="C26" s="61"/>
      <c r="D26" s="61"/>
      <c r="E26" s="62"/>
      <c r="G26" s="36"/>
    </row>
    <row r="27" spans="2:7" x14ac:dyDescent="0.25">
      <c r="B27" s="30" t="s">
        <v>91</v>
      </c>
      <c r="C27" s="31">
        <f>C25-50000</f>
        <v>56094.750000000015</v>
      </c>
      <c r="D27" s="31">
        <f>D25-50000</f>
        <v>39957.520000000004</v>
      </c>
      <c r="E27" s="28"/>
    </row>
    <row r="28" spans="2:7" x14ac:dyDescent="0.25">
      <c r="B28" s="30" t="s">
        <v>92</v>
      </c>
      <c r="C28" s="31">
        <f>C27/12</f>
        <v>4674.5625000000009</v>
      </c>
      <c r="D28" s="31">
        <f>D27/12</f>
        <v>3329.7933333333335</v>
      </c>
      <c r="E28" s="31">
        <f t="shared" ref="E28" si="1">AVERAGE(E13:E24)</f>
        <v>22972.054999999997</v>
      </c>
    </row>
  </sheetData>
  <mergeCells count="4">
    <mergeCell ref="B8:E8"/>
    <mergeCell ref="B9:E9"/>
    <mergeCell ref="B10:E10"/>
    <mergeCell ref="B26:E26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3"/>
  <sheetViews>
    <sheetView tabSelected="1" topLeftCell="B1" zoomScale="115" zoomScaleNormal="115" workbookViewId="0">
      <selection activeCell="I32" sqref="I32"/>
    </sheetView>
  </sheetViews>
  <sheetFormatPr defaultRowHeight="15" x14ac:dyDescent="0.25"/>
  <cols>
    <col min="2" max="2" width="27.28515625" customWidth="1"/>
    <col min="3" max="3" width="14.42578125" hidden="1" customWidth="1"/>
    <col min="4" max="4" width="14.42578125" customWidth="1"/>
    <col min="5" max="5" width="17.7109375" hidden="1" customWidth="1"/>
    <col min="6" max="7" width="14.42578125" hidden="1" customWidth="1"/>
    <col min="8" max="8" width="14.85546875" hidden="1" customWidth="1"/>
    <col min="9" max="9" width="14.85546875" customWidth="1"/>
    <col min="10" max="10" width="14.42578125" style="41" customWidth="1"/>
    <col min="11" max="11" width="14.42578125" style="41" hidden="1" customWidth="1"/>
    <col min="12" max="14" width="14.42578125" customWidth="1"/>
  </cols>
  <sheetData>
    <row r="2" spans="2:14" x14ac:dyDescent="0.25">
      <c r="B2" t="s">
        <v>161</v>
      </c>
      <c r="J2" s="76"/>
    </row>
    <row r="3" spans="2:14" x14ac:dyDescent="0.25">
      <c r="B3" t="s">
        <v>162</v>
      </c>
      <c r="G3">
        <f>G9/9</f>
        <v>118674.39074444448</v>
      </c>
    </row>
    <row r="4" spans="2:14" x14ac:dyDescent="0.25">
      <c r="B4" t="s">
        <v>163</v>
      </c>
    </row>
    <row r="6" spans="2:14" x14ac:dyDescent="0.25">
      <c r="B6" s="78" t="s">
        <v>134</v>
      </c>
      <c r="C6" s="79"/>
      <c r="D6" s="85" t="s">
        <v>161</v>
      </c>
      <c r="E6" s="85"/>
      <c r="F6" s="85"/>
      <c r="G6" s="85"/>
      <c r="H6" s="85"/>
      <c r="I6" s="85"/>
      <c r="J6" s="85"/>
      <c r="K6" s="86"/>
      <c r="L6" s="85" t="s">
        <v>164</v>
      </c>
      <c r="M6" s="85"/>
      <c r="N6" s="85"/>
    </row>
    <row r="7" spans="2:14" x14ac:dyDescent="0.25">
      <c r="B7" s="78"/>
      <c r="C7" s="80">
        <v>2015</v>
      </c>
      <c r="D7" s="87">
        <v>2016</v>
      </c>
      <c r="E7" s="87">
        <v>2017</v>
      </c>
      <c r="F7" s="88">
        <v>2017</v>
      </c>
      <c r="G7" s="87">
        <v>2018</v>
      </c>
      <c r="H7" s="87">
        <v>2017</v>
      </c>
      <c r="I7" s="89">
        <v>2017</v>
      </c>
      <c r="J7" s="87">
        <v>2018</v>
      </c>
      <c r="K7" s="87">
        <v>2018</v>
      </c>
      <c r="L7" s="87">
        <v>2019</v>
      </c>
      <c r="M7" s="87">
        <v>2020</v>
      </c>
      <c r="N7" s="87">
        <v>2021</v>
      </c>
    </row>
    <row r="8" spans="2:14" ht="24" x14ac:dyDescent="0.25">
      <c r="B8" s="78"/>
      <c r="C8" s="80" t="s">
        <v>135</v>
      </c>
      <c r="D8" s="87" t="s">
        <v>135</v>
      </c>
      <c r="E8" s="90" t="s">
        <v>143</v>
      </c>
      <c r="F8" s="88" t="s">
        <v>135</v>
      </c>
      <c r="G8" s="90" t="s">
        <v>143</v>
      </c>
      <c r="H8" s="90" t="s">
        <v>145</v>
      </c>
      <c r="I8" s="91" t="s">
        <v>146</v>
      </c>
      <c r="J8" s="90" t="s">
        <v>144</v>
      </c>
      <c r="K8" s="90" t="s">
        <v>146</v>
      </c>
      <c r="L8" s="87" t="s">
        <v>135</v>
      </c>
      <c r="M8" s="87" t="s">
        <v>135</v>
      </c>
      <c r="N8" s="87" t="s">
        <v>135</v>
      </c>
    </row>
    <row r="9" spans="2:14" x14ac:dyDescent="0.25">
      <c r="B9" s="81" t="s">
        <v>136</v>
      </c>
      <c r="C9" s="82">
        <v>1307794.32</v>
      </c>
      <c r="D9" s="92">
        <v>1399339.92</v>
      </c>
      <c r="E9" s="92">
        <v>998195.81</v>
      </c>
      <c r="F9" s="93">
        <f>E9/8*12</f>
        <v>1497293.7150000001</v>
      </c>
      <c r="G9" s="92">
        <f>F9*1.07/12*8</f>
        <v>1068069.5167000003</v>
      </c>
      <c r="H9" s="92">
        <f>236254.44+132725.98+164195.16+95883.22+161819.58</f>
        <v>790878.38</v>
      </c>
      <c r="I9" s="94">
        <f>H9/5*12</f>
        <v>1898108.1120000002</v>
      </c>
      <c r="J9" s="92">
        <f>202143.59+168177.48+139795.52+175268.93+87332.12+350626.59+157585.45+266923.8</f>
        <v>1547853.48</v>
      </c>
      <c r="K9" s="92">
        <f>J9/8*12</f>
        <v>2321780.2199999997</v>
      </c>
      <c r="L9" s="92">
        <f>K9*1.07</f>
        <v>2484304.8353999997</v>
      </c>
      <c r="M9" s="92">
        <f>L9*1.07</f>
        <v>2658206.1738780001</v>
      </c>
      <c r="N9" s="92">
        <f>M9*1.07</f>
        <v>2844280.6060494604</v>
      </c>
    </row>
    <row r="10" spans="2:14" x14ac:dyDescent="0.25">
      <c r="B10" s="81" t="s">
        <v>137</v>
      </c>
      <c r="C10" s="82">
        <v>588507.44999999995</v>
      </c>
      <c r="D10" s="92">
        <v>629702.97</v>
      </c>
      <c r="E10" s="92">
        <v>449188.12</v>
      </c>
      <c r="F10" s="93">
        <f>F9*45%</f>
        <v>673782.1717500001</v>
      </c>
      <c r="G10" s="92">
        <f>G9*45%</f>
        <v>480631.28251500014</v>
      </c>
      <c r="H10" s="92">
        <f>92511.91+66817.14+78534.93+36299.03+76204.02</f>
        <v>350367.03</v>
      </c>
      <c r="I10" s="94">
        <f>H10/5*12</f>
        <v>840880.87199999997</v>
      </c>
      <c r="J10" s="92">
        <f>94420.26+90036.69+77414.08+88633.48+50995.67+89122.44+69656.01+92425.27</f>
        <v>652703.9</v>
      </c>
      <c r="K10" s="92">
        <f>J10/8*12</f>
        <v>979055.85000000009</v>
      </c>
      <c r="L10" s="92">
        <f>L9*43%</f>
        <v>1068251.079222</v>
      </c>
      <c r="M10" s="92">
        <f t="shared" ref="M10:N10" si="0">M9*43%</f>
        <v>1143028.6547675401</v>
      </c>
      <c r="N10" s="92">
        <f t="shared" si="0"/>
        <v>1223040.6606012678</v>
      </c>
    </row>
    <row r="11" spans="2:14" x14ac:dyDescent="0.25">
      <c r="B11" s="81" t="s">
        <v>138</v>
      </c>
      <c r="C11" s="82">
        <v>719286.87</v>
      </c>
      <c r="D11" s="92">
        <v>769636.96</v>
      </c>
      <c r="E11" s="92">
        <v>549007.69999999995</v>
      </c>
      <c r="F11" s="93">
        <f>F9-F10</f>
        <v>823511.54324999999</v>
      </c>
      <c r="G11" s="92">
        <f t="shared" ref="G11:N11" si="1">G9-G10</f>
        <v>587438.23418500018</v>
      </c>
      <c r="H11" s="92">
        <f>H9-H10</f>
        <v>440511.35</v>
      </c>
      <c r="I11" s="94">
        <f>I9-I10</f>
        <v>1057227.2400000002</v>
      </c>
      <c r="J11" s="92">
        <f>J9-J10</f>
        <v>895149.58</v>
      </c>
      <c r="K11" s="92">
        <f>K9-K10</f>
        <v>1342724.3699999996</v>
      </c>
      <c r="L11" s="92">
        <f>L9-L10</f>
        <v>1416053.7561779998</v>
      </c>
      <c r="M11" s="92">
        <f t="shared" si="1"/>
        <v>1515177.5191104601</v>
      </c>
      <c r="N11" s="92">
        <f t="shared" si="1"/>
        <v>1621239.9454481925</v>
      </c>
    </row>
    <row r="12" spans="2:14" x14ac:dyDescent="0.25">
      <c r="B12" s="81" t="s">
        <v>139</v>
      </c>
      <c r="C12" s="82">
        <v>395607.78</v>
      </c>
      <c r="D12" s="92">
        <v>415388.17</v>
      </c>
      <c r="E12" s="92">
        <v>290771.71999999997</v>
      </c>
      <c r="F12" s="93">
        <f>E12/8*12</f>
        <v>436157.57999999996</v>
      </c>
      <c r="G12" s="92">
        <f>F12*1.05/12*8</f>
        <v>305310.30599999998</v>
      </c>
      <c r="H12" s="92">
        <f>72037.15+48006.69+53229.73+46849.54+52507.37</f>
        <v>272630.48000000004</v>
      </c>
      <c r="I12" s="94">
        <f>H12/5*12</f>
        <v>654313.152</v>
      </c>
      <c r="J12" s="92">
        <f>58292.97+52563.77+51343.5+59504.84+43911.64+167864.34+72759.13+76976.7</f>
        <v>583216.8899999999</v>
      </c>
      <c r="K12" s="92">
        <f>J12/8*12</f>
        <v>874825.33499999985</v>
      </c>
      <c r="L12" s="92">
        <f>K12*1.05</f>
        <v>918566.60174999991</v>
      </c>
      <c r="M12" s="92">
        <f>L12*1.05</f>
        <v>964494.93183749996</v>
      </c>
      <c r="N12" s="92">
        <f>M12*1.05</f>
        <v>1012719.6784293751</v>
      </c>
    </row>
    <row r="13" spans="2:14" x14ac:dyDescent="0.25">
      <c r="B13" s="81" t="s">
        <v>140</v>
      </c>
      <c r="C13" s="82">
        <v>323679.09000000003</v>
      </c>
      <c r="D13" s="92">
        <v>354248.79</v>
      </c>
      <c r="E13" s="92">
        <v>258235.98</v>
      </c>
      <c r="F13" s="93">
        <f>F11-F12</f>
        <v>387353.96325000003</v>
      </c>
      <c r="G13" s="92">
        <f t="shared" ref="G13:N13" si="2">G11-G12</f>
        <v>282127.9281850002</v>
      </c>
      <c r="H13" s="92">
        <f>H11-H12</f>
        <v>167880.86999999994</v>
      </c>
      <c r="I13" s="94">
        <f>I11-I12</f>
        <v>402914.08800000022</v>
      </c>
      <c r="J13" s="92">
        <f>J11-J12</f>
        <v>311932.69000000006</v>
      </c>
      <c r="K13" s="92">
        <f>K11-K12</f>
        <v>467899.0349999998</v>
      </c>
      <c r="L13" s="92">
        <f>L11-L12</f>
        <v>497487.15442799986</v>
      </c>
      <c r="M13" s="92">
        <f t="shared" ref="M13:N13" si="3">M11-M12</f>
        <v>550682.58727296011</v>
      </c>
      <c r="N13" s="92">
        <f t="shared" si="3"/>
        <v>608520.26701881748</v>
      </c>
    </row>
    <row r="14" spans="2:14" x14ac:dyDescent="0.25">
      <c r="B14" s="81" t="s">
        <v>141</v>
      </c>
      <c r="C14" s="82">
        <v>216864.99</v>
      </c>
      <c r="D14" s="92">
        <v>237346.69</v>
      </c>
      <c r="E14" s="92">
        <v>173018.11</v>
      </c>
      <c r="F14" s="93">
        <f t="shared" ref="F14:L14" si="4">F13*67%</f>
        <v>259527.15537750002</v>
      </c>
      <c r="G14" s="92">
        <f t="shared" si="4"/>
        <v>189025.71188395013</v>
      </c>
      <c r="H14" s="92">
        <f t="shared" si="4"/>
        <v>112480.18289999997</v>
      </c>
      <c r="I14" s="94">
        <f t="shared" si="4"/>
        <v>269952.43896000017</v>
      </c>
      <c r="J14" s="92">
        <f t="shared" si="4"/>
        <v>208994.90230000005</v>
      </c>
      <c r="K14" s="92">
        <f>K13*67%</f>
        <v>313492.35344999988</v>
      </c>
      <c r="L14" s="92">
        <f>L13*67%</f>
        <v>333316.39346675994</v>
      </c>
      <c r="M14" s="92">
        <f t="shared" ref="M14:N14" si="5">M13*67%</f>
        <v>368957.33347288327</v>
      </c>
      <c r="N14" s="92">
        <f t="shared" si="5"/>
        <v>407708.57890260773</v>
      </c>
    </row>
    <row r="15" spans="2:14" x14ac:dyDescent="0.25">
      <c r="B15" s="83" t="s">
        <v>142</v>
      </c>
      <c r="C15" s="84">
        <v>18072.080000000002</v>
      </c>
      <c r="D15" s="95">
        <v>19778.89</v>
      </c>
      <c r="E15" s="95">
        <v>21627.26</v>
      </c>
      <c r="F15" s="96">
        <f>F14/12</f>
        <v>21627.262948125001</v>
      </c>
      <c r="G15" s="95">
        <f>G14/8</f>
        <v>23628.213985493767</v>
      </c>
      <c r="H15" s="95">
        <f>H14/5</f>
        <v>22496.036579999993</v>
      </c>
      <c r="I15" s="97">
        <f>I14/12</f>
        <v>22496.036580000015</v>
      </c>
      <c r="J15" s="95">
        <f>J14/8</f>
        <v>26124.362787500006</v>
      </c>
      <c r="K15" s="95">
        <f>K14/12</f>
        <v>26124.362787499991</v>
      </c>
      <c r="L15" s="95">
        <f>L14/12</f>
        <v>27776.366122229996</v>
      </c>
      <c r="M15" s="95">
        <f t="shared" ref="M15:N15" si="6">M14/12</f>
        <v>30746.444456073605</v>
      </c>
      <c r="N15" s="95">
        <f t="shared" si="6"/>
        <v>33975.714908550646</v>
      </c>
    </row>
    <row r="16" spans="2:14" hidden="1" x14ac:dyDescent="0.25">
      <c r="J16" s="41">
        <f>J10/J9</f>
        <v>0.42168325906402976</v>
      </c>
      <c r="K16" s="41">
        <f>K10/K9</f>
        <v>0.42168325906402987</v>
      </c>
    </row>
    <row r="17" spans="3:14" hidden="1" x14ac:dyDescent="0.25">
      <c r="C17" s="45">
        <f>C9/12</f>
        <v>108982.86</v>
      </c>
      <c r="D17" s="45">
        <f t="shared" ref="D17:N17" si="7">D9/12</f>
        <v>116611.65999999999</v>
      </c>
      <c r="E17" s="45">
        <f>E9/8</f>
        <v>124774.47625000001</v>
      </c>
      <c r="F17" s="45">
        <f t="shared" si="7"/>
        <v>124774.47625000001</v>
      </c>
      <c r="G17" s="45">
        <f>G9/8</f>
        <v>133508.68958750003</v>
      </c>
      <c r="H17" s="45">
        <f>H9/5</f>
        <v>158175.67600000001</v>
      </c>
      <c r="I17" s="45">
        <f>I9/12</f>
        <v>158175.67600000001</v>
      </c>
      <c r="J17" s="45">
        <f>J9/8</f>
        <v>193481.685</v>
      </c>
      <c r="K17" s="45">
        <f t="shared" si="7"/>
        <v>193481.68499999997</v>
      </c>
      <c r="L17" s="45">
        <f t="shared" si="7"/>
        <v>207025.40294999999</v>
      </c>
      <c r="M17" s="45">
        <f t="shared" si="7"/>
        <v>221517.18115650001</v>
      </c>
      <c r="N17" s="45">
        <f t="shared" si="7"/>
        <v>237023.38383745504</v>
      </c>
    </row>
    <row r="18" spans="3:14" hidden="1" x14ac:dyDescent="0.25">
      <c r="C18" s="40"/>
      <c r="D18" s="40"/>
      <c r="E18" s="40"/>
      <c r="F18" s="40"/>
      <c r="G18" s="40"/>
      <c r="I18" t="s">
        <v>147</v>
      </c>
      <c r="J18" s="42">
        <v>1295.44</v>
      </c>
      <c r="K18" s="42"/>
      <c r="L18" s="40"/>
      <c r="M18" s="40"/>
      <c r="N18" s="40"/>
    </row>
    <row r="19" spans="3:14" hidden="1" x14ac:dyDescent="0.25">
      <c r="I19" t="s">
        <v>148</v>
      </c>
      <c r="J19" s="42">
        <v>3430.91</v>
      </c>
      <c r="K19" s="42"/>
    </row>
    <row r="20" spans="3:14" hidden="1" x14ac:dyDescent="0.25">
      <c r="I20" t="s">
        <v>149</v>
      </c>
      <c r="J20" s="42">
        <v>804.05</v>
      </c>
      <c r="K20" s="42"/>
    </row>
    <row r="21" spans="3:14" hidden="1" x14ac:dyDescent="0.25">
      <c r="I21" t="s">
        <v>150</v>
      </c>
      <c r="J21" s="42">
        <v>1287.1300000000001</v>
      </c>
      <c r="K21" s="42"/>
    </row>
    <row r="22" spans="3:14" hidden="1" x14ac:dyDescent="0.25">
      <c r="I22" t="s">
        <v>91</v>
      </c>
      <c r="J22" s="42">
        <f>SUM(J18:J21)</f>
        <v>6817.5300000000007</v>
      </c>
      <c r="K22" s="42"/>
    </row>
    <row r="23" spans="3:14" hidden="1" x14ac:dyDescent="0.25">
      <c r="I23" t="s">
        <v>151</v>
      </c>
      <c r="J23" s="41">
        <v>1239.8599999999999</v>
      </c>
    </row>
    <row r="24" spans="3:14" hidden="1" x14ac:dyDescent="0.25">
      <c r="I24" t="s">
        <v>91</v>
      </c>
      <c r="J24" s="43">
        <f>J22+J23</f>
        <v>8057.39</v>
      </c>
      <c r="K24" s="43"/>
    </row>
    <row r="25" spans="3:14" hidden="1" x14ac:dyDescent="0.25">
      <c r="I25" t="s">
        <v>152</v>
      </c>
      <c r="J25" s="43">
        <f>J15/J24</f>
        <v>3.2422859992503783</v>
      </c>
      <c r="K25" s="43"/>
    </row>
    <row r="28" spans="3:14" x14ac:dyDescent="0.25">
      <c r="M28" t="s">
        <v>160</v>
      </c>
    </row>
    <row r="33" spans="13:13" x14ac:dyDescent="0.25">
      <c r="M33" s="77"/>
    </row>
  </sheetData>
  <mergeCells count="3">
    <mergeCell ref="D6:J6"/>
    <mergeCell ref="L6:N6"/>
    <mergeCell ref="B6:B8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H26"/>
  <sheetViews>
    <sheetView workbookViewId="0">
      <selection activeCell="E13" sqref="E13"/>
    </sheetView>
  </sheetViews>
  <sheetFormatPr defaultRowHeight="15" x14ac:dyDescent="0.25"/>
  <cols>
    <col min="2" max="5" width="17.42578125" customWidth="1"/>
    <col min="8" max="8" width="14.85546875" customWidth="1"/>
  </cols>
  <sheetData>
    <row r="8" spans="2:8" x14ac:dyDescent="0.25">
      <c r="B8" s="63" t="s">
        <v>153</v>
      </c>
      <c r="C8" s="54" t="s">
        <v>154</v>
      </c>
      <c r="D8" s="55"/>
      <c r="E8" s="56"/>
    </row>
    <row r="9" spans="2:8" x14ac:dyDescent="0.25">
      <c r="B9" s="38" t="s">
        <v>155</v>
      </c>
      <c r="C9" s="67" t="s">
        <v>156</v>
      </c>
      <c r="D9" s="68"/>
      <c r="E9" s="69"/>
    </row>
    <row r="10" spans="2:8" x14ac:dyDescent="0.25">
      <c r="B10" s="38" t="s">
        <v>157</v>
      </c>
      <c r="C10" s="67" t="s">
        <v>158</v>
      </c>
      <c r="D10" s="69"/>
      <c r="E10" s="64"/>
    </row>
    <row r="11" spans="2:8" x14ac:dyDescent="0.25">
      <c r="B11" s="70" t="s">
        <v>146</v>
      </c>
      <c r="C11" s="71"/>
      <c r="D11" s="71"/>
      <c r="E11" s="72"/>
    </row>
    <row r="12" spans="2:8" x14ac:dyDescent="0.25">
      <c r="B12" s="44" t="s">
        <v>85</v>
      </c>
      <c r="C12" s="26" t="s">
        <v>86</v>
      </c>
      <c r="D12" s="26" t="s">
        <v>87</v>
      </c>
      <c r="E12" s="26" t="s">
        <v>88</v>
      </c>
    </row>
    <row r="13" spans="2:8" x14ac:dyDescent="0.25">
      <c r="B13" s="73" t="s">
        <v>159</v>
      </c>
      <c r="C13" s="74"/>
      <c r="D13" s="75"/>
      <c r="E13" s="29">
        <v>103697.46</v>
      </c>
    </row>
    <row r="14" spans="2:8" x14ac:dyDescent="0.25">
      <c r="B14" s="66">
        <v>43389</v>
      </c>
      <c r="C14" s="29">
        <v>116219.38</v>
      </c>
      <c r="D14" s="29">
        <v>107060.94</v>
      </c>
      <c r="E14" s="29">
        <v>99539.02</v>
      </c>
      <c r="H14" s="65"/>
    </row>
    <row r="15" spans="2:8" x14ac:dyDescent="0.25">
      <c r="B15" s="66">
        <v>43420</v>
      </c>
      <c r="C15" s="29">
        <v>112432.67</v>
      </c>
      <c r="D15" s="29">
        <v>77599.929999999993</v>
      </c>
      <c r="E15" s="29">
        <v>64706.23</v>
      </c>
      <c r="H15" s="65"/>
    </row>
    <row r="16" spans="2:8" x14ac:dyDescent="0.25">
      <c r="B16" s="66">
        <v>43450</v>
      </c>
      <c r="C16" s="29">
        <v>144979.06</v>
      </c>
      <c r="D16" s="29">
        <v>115912.78</v>
      </c>
      <c r="E16" s="29">
        <v>35640</v>
      </c>
      <c r="H16" s="65"/>
    </row>
    <row r="17" spans="2:8" x14ac:dyDescent="0.25">
      <c r="B17" s="66">
        <v>43117</v>
      </c>
      <c r="C17" s="29">
        <v>111454.86</v>
      </c>
      <c r="D17" s="29">
        <v>211574.86</v>
      </c>
      <c r="E17" s="29">
        <v>135760</v>
      </c>
      <c r="H17" s="65"/>
    </row>
    <row r="18" spans="2:8" x14ac:dyDescent="0.25">
      <c r="B18" s="66">
        <v>43148</v>
      </c>
      <c r="C18" s="29">
        <v>175367.5</v>
      </c>
      <c r="D18" s="29">
        <v>127573.2</v>
      </c>
      <c r="E18" s="29">
        <v>87965.7</v>
      </c>
      <c r="H18" s="65"/>
    </row>
    <row r="19" spans="2:8" x14ac:dyDescent="0.25">
      <c r="B19" s="66">
        <v>43176</v>
      </c>
      <c r="C19" s="29">
        <v>229327.81</v>
      </c>
      <c r="D19" s="29">
        <v>258396.54</v>
      </c>
      <c r="E19" s="29">
        <v>117034.43</v>
      </c>
      <c r="H19" s="65"/>
    </row>
    <row r="20" spans="2:8" x14ac:dyDescent="0.25">
      <c r="B20" s="66">
        <v>43207</v>
      </c>
      <c r="C20" s="29">
        <v>187719.31</v>
      </c>
      <c r="D20" s="29">
        <v>108522.7</v>
      </c>
      <c r="E20" s="29">
        <v>37837.82</v>
      </c>
      <c r="H20" s="65"/>
    </row>
    <row r="21" spans="2:8" x14ac:dyDescent="0.25">
      <c r="B21" s="66">
        <v>43237</v>
      </c>
      <c r="C21" s="29">
        <v>162336.71</v>
      </c>
      <c r="D21" s="29">
        <v>197868.5</v>
      </c>
      <c r="E21" s="29">
        <v>73369.61</v>
      </c>
      <c r="H21" s="65"/>
    </row>
    <row r="22" spans="2:8" x14ac:dyDescent="0.25">
      <c r="B22" s="66">
        <v>43268</v>
      </c>
      <c r="C22" s="29">
        <v>86103.63</v>
      </c>
      <c r="D22" s="29">
        <v>142276.46</v>
      </c>
      <c r="E22" s="29">
        <v>129542.44</v>
      </c>
      <c r="H22" s="65"/>
    </row>
    <row r="23" spans="2:8" x14ac:dyDescent="0.25">
      <c r="B23" s="66">
        <v>43298</v>
      </c>
      <c r="C23" s="29">
        <v>123219.24</v>
      </c>
      <c r="D23" s="29">
        <v>30339.15</v>
      </c>
      <c r="E23" s="29">
        <v>36662.35</v>
      </c>
      <c r="H23" s="65"/>
    </row>
    <row r="24" spans="2:8" x14ac:dyDescent="0.25">
      <c r="B24" s="66">
        <v>43329</v>
      </c>
      <c r="C24" s="29">
        <v>130423.08</v>
      </c>
      <c r="D24" s="29">
        <v>138675.49</v>
      </c>
      <c r="E24" s="29">
        <v>44914.76</v>
      </c>
      <c r="H24" s="65"/>
    </row>
    <row r="25" spans="2:8" x14ac:dyDescent="0.25">
      <c r="B25" s="44" t="s">
        <v>91</v>
      </c>
      <c r="C25" s="39">
        <f>SUM(C14:C24)</f>
        <v>1579583.2500000002</v>
      </c>
      <c r="D25" s="39">
        <f>SUM(D14:D24)</f>
        <v>1515800.5499999998</v>
      </c>
      <c r="E25" s="64"/>
    </row>
    <row r="26" spans="2:8" x14ac:dyDescent="0.25">
      <c r="B26" s="44" t="s">
        <v>92</v>
      </c>
      <c r="C26" s="39">
        <f>AVERAGE(C14:C24)</f>
        <v>143598.47727272729</v>
      </c>
      <c r="D26" s="39">
        <f>AVERAGE(D14:D24)</f>
        <v>137800.04999999999</v>
      </c>
      <c r="E26" s="39">
        <f>AVERAGE(E14:E24)</f>
        <v>78452.03272727273</v>
      </c>
    </row>
  </sheetData>
  <mergeCells count="5">
    <mergeCell ref="C8:E8"/>
    <mergeCell ref="C9:E9"/>
    <mergeCell ref="C10:D10"/>
    <mergeCell ref="B11:E11"/>
    <mergeCell ref="B13:D13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Sok Ratanak</cp:lastModifiedBy>
  <dcterms:created xsi:type="dcterms:W3CDTF">2018-09-26T08:32:29Z</dcterms:created>
  <dcterms:modified xsi:type="dcterms:W3CDTF">2018-11-12T06:52:44Z</dcterms:modified>
</cp:coreProperties>
</file>