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1075" windowHeight="8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O33" i="1"/>
  <c r="O32" i="1"/>
  <c r="O31" i="1"/>
  <c r="O30" i="1"/>
  <c r="O29" i="1"/>
  <c r="N31" i="1"/>
  <c r="L32" i="1"/>
  <c r="L31" i="1"/>
  <c r="I5" i="1" l="1"/>
  <c r="D10" i="1" l="1"/>
  <c r="L33" i="1" l="1"/>
  <c r="E31" i="1"/>
  <c r="E34" i="1" s="1"/>
  <c r="D28" i="1"/>
  <c r="E33" i="1" l="1"/>
  <c r="L34" i="1"/>
  <c r="I6" i="1"/>
  <c r="I7" i="1"/>
  <c r="I8" i="1"/>
  <c r="I9" i="1"/>
  <c r="H28" i="1"/>
  <c r="H31" i="1" s="1"/>
  <c r="G28" i="1"/>
  <c r="G31" i="1" s="1"/>
  <c r="G33" i="1" s="1"/>
  <c r="F28" i="1"/>
  <c r="F31" i="1" s="1"/>
  <c r="D31" i="1"/>
  <c r="E19" i="1"/>
  <c r="F19" i="1"/>
  <c r="G19" i="1"/>
  <c r="G21" i="1" s="1"/>
  <c r="D19" i="1"/>
  <c r="E22" i="1"/>
  <c r="E16" i="1"/>
  <c r="F16" i="1"/>
  <c r="G16" i="1"/>
  <c r="D16" i="1"/>
  <c r="E21" i="1"/>
  <c r="F21" i="1"/>
  <c r="F22" i="1"/>
  <c r="D34" i="1" l="1"/>
  <c r="D33" i="1"/>
  <c r="F34" i="1"/>
  <c r="F33" i="1"/>
  <c r="H34" i="1"/>
  <c r="H33" i="1"/>
  <c r="G34" i="1"/>
  <c r="G22" i="1"/>
  <c r="C10" i="1"/>
  <c r="D22" i="1" l="1"/>
  <c r="D21" i="1"/>
</calcChain>
</file>

<file path=xl/sharedStrings.xml><?xml version="1.0" encoding="utf-8"?>
<sst xmlns="http://schemas.openxmlformats.org/spreadsheetml/2006/main" count="54" uniqueCount="34">
  <si>
    <t>TL1</t>
  </si>
  <si>
    <t>TL2</t>
  </si>
  <si>
    <t>TL3</t>
  </si>
  <si>
    <t>TL4</t>
  </si>
  <si>
    <t>OD</t>
  </si>
  <si>
    <t>Type</t>
  </si>
  <si>
    <t>Limit</t>
  </si>
  <si>
    <t>Open date</t>
  </si>
  <si>
    <t>Maturity date</t>
  </si>
  <si>
    <t>Lock-in-peroid</t>
  </si>
  <si>
    <t>Total</t>
  </si>
  <si>
    <t>P1</t>
  </si>
  <si>
    <t>P2</t>
  </si>
  <si>
    <t>KFC</t>
  </si>
  <si>
    <t>KFC (After combine)</t>
  </si>
  <si>
    <t>P3</t>
  </si>
  <si>
    <t>Ly Ly Guesthouse</t>
  </si>
  <si>
    <t>P4</t>
  </si>
  <si>
    <t>Amazon</t>
  </si>
  <si>
    <t>Previous OMV (KEY)</t>
  </si>
  <si>
    <t>1-5 : 3%, 6-10: 1%</t>
  </si>
  <si>
    <t>1-5 : 3%, 6-12: 1%</t>
  </si>
  <si>
    <t>1-5 : 3%, 6: 1%</t>
  </si>
  <si>
    <t>Notice 3 month</t>
  </si>
  <si>
    <t>ARC</t>
  </si>
  <si>
    <t>BRG</t>
  </si>
  <si>
    <t>CARE</t>
  </si>
  <si>
    <t>Moa</t>
  </si>
  <si>
    <t>SCR</t>
  </si>
  <si>
    <t>Previous OMV</t>
  </si>
  <si>
    <t>Panel</t>
  </si>
  <si>
    <t>KEY</t>
  </si>
  <si>
    <t>Update KEY</t>
  </si>
  <si>
    <t>O/S 30-03-2017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</si>
</sst>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43" fontId="2" fillId="0" borderId="1" xfId="0" applyNumberFormat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165" fontId="0" fillId="0" borderId="1" xfId="1" applyNumberFormat="1" applyFont="1" applyBorder="1"/>
    <xf numFmtId="165" fontId="2" fillId="0" borderId="1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3" fontId="3" fillId="0" borderId="1" xfId="1" applyFont="1" applyBorder="1"/>
    <xf numFmtId="0" fontId="3" fillId="0" borderId="1" xfId="0" applyFont="1" applyBorder="1"/>
    <xf numFmtId="165" fontId="3" fillId="0" borderId="1" xfId="1" applyNumberFormat="1" applyFont="1" applyBorder="1"/>
    <xf numFmtId="0" fontId="3" fillId="0" borderId="0" xfId="0" applyFont="1"/>
    <xf numFmtId="164" fontId="0" fillId="0" borderId="3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43" fontId="0" fillId="0" borderId="0" xfId="1" applyNumberFormat="1" applyFont="1"/>
    <xf numFmtId="164" fontId="0" fillId="0" borderId="1" xfId="1" applyNumberFormat="1" applyFont="1" applyBorder="1" applyAlignment="1">
      <alignment vertical="center"/>
    </xf>
    <xf numFmtId="164" fontId="3" fillId="0" borderId="1" xfId="1" applyNumberFormat="1" applyFont="1" applyBorder="1"/>
    <xf numFmtId="1" fontId="0" fillId="0" borderId="0" xfId="0" applyNumberFormat="1"/>
    <xf numFmtId="9" fontId="0" fillId="0" borderId="0" xfId="2" applyFont="1"/>
    <xf numFmtId="164" fontId="0" fillId="0" borderId="1" xfId="0" applyNumberFormat="1" applyBorder="1"/>
    <xf numFmtId="43" fontId="3" fillId="0" borderId="0" xfId="1" applyFont="1"/>
    <xf numFmtId="164" fontId="3" fillId="0" borderId="0" xfId="1" applyNumberFormat="1" applyFont="1"/>
    <xf numFmtId="4" fontId="4" fillId="0" borderId="0" xfId="0" applyNumberFormat="1" applyFont="1"/>
    <xf numFmtId="17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10" fontId="3" fillId="0" borderId="0" xfId="2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4"/>
  <sheetViews>
    <sheetView tabSelected="1" topLeftCell="B10" zoomScaleNormal="100" workbookViewId="0">
      <selection activeCell="H24" sqref="H24"/>
    </sheetView>
  </sheetViews>
  <sheetFormatPr defaultRowHeight="15" x14ac:dyDescent="0.25"/>
  <cols>
    <col min="3" max="3" width="19.85546875" customWidth="1"/>
    <col min="4" max="4" width="18.7109375" customWidth="1"/>
    <col min="5" max="5" width="20.28515625" customWidth="1"/>
    <col min="6" max="6" width="16.5703125" customWidth="1"/>
    <col min="7" max="7" width="22" customWidth="1"/>
    <col min="8" max="8" width="16.28515625" style="13" customWidth="1"/>
    <col min="12" max="12" width="11.5703125" style="4" bestFit="1" customWidth="1"/>
    <col min="13" max="13" width="11.5703125" style="4" customWidth="1"/>
    <col min="14" max="14" width="10.5703125" bestFit="1" customWidth="1"/>
  </cols>
  <sheetData>
    <row r="4" spans="1:13" ht="21" customHeight="1" x14ac:dyDescent="0.25">
      <c r="B4" s="2" t="s">
        <v>5</v>
      </c>
      <c r="C4" s="2" t="s">
        <v>6</v>
      </c>
      <c r="D4" s="2" t="s">
        <v>33</v>
      </c>
      <c r="E4" s="2" t="s">
        <v>7</v>
      </c>
      <c r="F4" s="2" t="s">
        <v>8</v>
      </c>
      <c r="G4" s="2" t="s">
        <v>9</v>
      </c>
    </row>
    <row r="5" spans="1:13" ht="21" customHeight="1" x14ac:dyDescent="0.25">
      <c r="A5">
        <v>8.25</v>
      </c>
      <c r="B5" s="1" t="s">
        <v>0</v>
      </c>
      <c r="C5" s="3">
        <v>500000</v>
      </c>
      <c r="D5" s="28">
        <v>392234.23</v>
      </c>
      <c r="E5" s="10">
        <v>41719</v>
      </c>
      <c r="F5" s="10">
        <v>45372</v>
      </c>
      <c r="G5" s="1" t="s">
        <v>20</v>
      </c>
      <c r="I5" s="23">
        <f>(F5-E5)/365</f>
        <v>10.008219178082191</v>
      </c>
    </row>
    <row r="6" spans="1:13" ht="21" customHeight="1" x14ac:dyDescent="0.25">
      <c r="A6">
        <v>8.25</v>
      </c>
      <c r="B6" s="1" t="s">
        <v>1</v>
      </c>
      <c r="C6" s="3">
        <v>100000</v>
      </c>
      <c r="D6" s="28">
        <v>84323.29</v>
      </c>
      <c r="E6" s="10">
        <v>42003</v>
      </c>
      <c r="F6" s="10">
        <v>45656</v>
      </c>
      <c r="G6" s="1" t="s">
        <v>20</v>
      </c>
      <c r="I6" s="23">
        <f>(F6-E6)/365</f>
        <v>10.008219178082191</v>
      </c>
    </row>
    <row r="7" spans="1:13" s="17" customFormat="1" ht="21" customHeight="1" x14ac:dyDescent="0.25">
      <c r="A7" s="17">
        <v>8.25</v>
      </c>
      <c r="B7" s="15" t="s">
        <v>2</v>
      </c>
      <c r="C7" s="14">
        <v>420000</v>
      </c>
      <c r="D7" s="28">
        <v>389859.07</v>
      </c>
      <c r="E7" s="16">
        <v>42284</v>
      </c>
      <c r="F7" s="16">
        <v>46667</v>
      </c>
      <c r="G7" s="15" t="s">
        <v>21</v>
      </c>
      <c r="H7" s="30" t="s">
        <v>23</v>
      </c>
      <c r="I7" s="23">
        <f t="shared" ref="I7:I9" si="0">(F7-E7)/365</f>
        <v>12.008219178082191</v>
      </c>
      <c r="L7" s="27"/>
      <c r="M7" s="27"/>
    </row>
    <row r="8" spans="1:13" ht="21" customHeight="1" x14ac:dyDescent="0.25">
      <c r="A8">
        <v>8.25</v>
      </c>
      <c r="B8" s="1" t="s">
        <v>3</v>
      </c>
      <c r="C8" s="3">
        <v>100000</v>
      </c>
      <c r="D8" s="28">
        <v>92339.07</v>
      </c>
      <c r="E8" s="10">
        <v>42590</v>
      </c>
      <c r="F8" s="10">
        <v>44781</v>
      </c>
      <c r="G8" s="1" t="s">
        <v>22</v>
      </c>
      <c r="H8" s="30"/>
      <c r="I8" s="23">
        <f t="shared" si="0"/>
        <v>6.0027397260273974</v>
      </c>
    </row>
    <row r="9" spans="1:13" ht="21" customHeight="1" x14ac:dyDescent="0.25">
      <c r="A9">
        <v>8.5</v>
      </c>
      <c r="B9" s="1" t="s">
        <v>4</v>
      </c>
      <c r="C9" s="3">
        <v>320000</v>
      </c>
      <c r="D9" s="3">
        <v>320000</v>
      </c>
      <c r="E9" s="10"/>
      <c r="F9" s="10">
        <v>42955</v>
      </c>
      <c r="G9" s="12">
        <v>0.01</v>
      </c>
      <c r="H9" s="30"/>
      <c r="I9" s="23">
        <f t="shared" si="0"/>
        <v>117.68493150684931</v>
      </c>
    </row>
    <row r="10" spans="1:13" ht="21" customHeight="1" x14ac:dyDescent="0.25">
      <c r="B10" s="6" t="s">
        <v>10</v>
      </c>
      <c r="C10" s="7">
        <f>SUM(C5:C9)</f>
        <v>1440000</v>
      </c>
      <c r="D10" s="7">
        <f>SUM(D5:D9)</f>
        <v>1278755.6599999999</v>
      </c>
      <c r="E10" s="11"/>
      <c r="F10" s="11"/>
      <c r="G10" s="6"/>
    </row>
    <row r="12" spans="1:13" x14ac:dyDescent="0.25">
      <c r="B12" s="1"/>
      <c r="C12" s="1"/>
      <c r="D12" s="1"/>
      <c r="E12" s="29"/>
      <c r="F12" s="29"/>
      <c r="G12" s="29"/>
    </row>
    <row r="13" spans="1:13" x14ac:dyDescent="0.25">
      <c r="B13" s="1"/>
      <c r="C13" s="1"/>
      <c r="D13" s="1" t="s">
        <v>19</v>
      </c>
      <c r="E13" s="2" t="s">
        <v>24</v>
      </c>
      <c r="F13" s="2" t="s">
        <v>25</v>
      </c>
      <c r="G13" s="2" t="s">
        <v>26</v>
      </c>
    </row>
    <row r="14" spans="1:13" x14ac:dyDescent="0.25">
      <c r="B14" s="1" t="s">
        <v>11</v>
      </c>
      <c r="C14" s="1" t="s">
        <v>13</v>
      </c>
      <c r="D14" s="8">
        <v>715000</v>
      </c>
      <c r="E14" s="8">
        <v>564000</v>
      </c>
      <c r="F14" s="18">
        <v>625340</v>
      </c>
      <c r="G14" s="18">
        <v>660510</v>
      </c>
    </row>
    <row r="15" spans="1:13" x14ac:dyDescent="0.25">
      <c r="B15" s="1" t="s">
        <v>12</v>
      </c>
      <c r="C15" s="1" t="s">
        <v>14</v>
      </c>
      <c r="D15" s="8">
        <v>460000</v>
      </c>
      <c r="E15" s="8">
        <v>372000</v>
      </c>
      <c r="F15" s="19">
        <v>383440</v>
      </c>
      <c r="G15" s="19">
        <v>487560</v>
      </c>
    </row>
    <row r="16" spans="1:13" x14ac:dyDescent="0.25">
      <c r="B16" s="1"/>
      <c r="C16" s="1"/>
      <c r="D16" s="8">
        <f>D14+D15</f>
        <v>1175000</v>
      </c>
      <c r="E16" s="8">
        <f t="shared" ref="E16:G16" si="1">E14+E15</f>
        <v>936000</v>
      </c>
      <c r="F16" s="8">
        <f t="shared" si="1"/>
        <v>1008780</v>
      </c>
      <c r="G16" s="8">
        <f t="shared" si="1"/>
        <v>1148070</v>
      </c>
    </row>
    <row r="17" spans="1:15" x14ac:dyDescent="0.25">
      <c r="B17" s="1" t="s">
        <v>15</v>
      </c>
      <c r="C17" s="1" t="s">
        <v>16</v>
      </c>
      <c r="D17" s="8">
        <v>600000</v>
      </c>
      <c r="E17" s="8">
        <v>432000</v>
      </c>
      <c r="F17" s="8">
        <v>523298</v>
      </c>
      <c r="G17" s="8">
        <v>437566</v>
      </c>
    </row>
    <row r="18" spans="1:15" x14ac:dyDescent="0.25">
      <c r="B18" s="1" t="s">
        <v>17</v>
      </c>
      <c r="C18" s="1" t="s">
        <v>18</v>
      </c>
      <c r="D18" s="8">
        <v>553000</v>
      </c>
      <c r="E18" s="8">
        <v>521000</v>
      </c>
      <c r="F18" s="8">
        <v>458400</v>
      </c>
      <c r="G18" s="8">
        <v>630400</v>
      </c>
    </row>
    <row r="19" spans="1:15" x14ac:dyDescent="0.25">
      <c r="B19" s="1"/>
      <c r="C19" s="1"/>
      <c r="D19" s="9">
        <f>SUM(D16:D18)</f>
        <v>2328000</v>
      </c>
      <c r="E19" s="9">
        <f t="shared" ref="E19:G19" si="2">SUM(E16:E18)</f>
        <v>1889000</v>
      </c>
      <c r="F19" s="9">
        <f t="shared" si="2"/>
        <v>1990478</v>
      </c>
      <c r="G19" s="9">
        <f t="shared" si="2"/>
        <v>2216036</v>
      </c>
    </row>
    <row r="20" spans="1:15" x14ac:dyDescent="0.25">
      <c r="D20" s="4">
        <v>1209800</v>
      </c>
      <c r="E20" s="4">
        <v>1209800</v>
      </c>
      <c r="F20" s="4">
        <v>1209800</v>
      </c>
      <c r="G20" s="4">
        <v>1209800</v>
      </c>
    </row>
    <row r="21" spans="1:15" x14ac:dyDescent="0.25">
      <c r="C21" t="s">
        <v>27</v>
      </c>
      <c r="D21" s="20">
        <f>D20/D19</f>
        <v>0.51967353951890038</v>
      </c>
      <c r="E21" s="20">
        <f t="shared" ref="E21:G21" si="3">E20/E19</f>
        <v>0.64044467972472208</v>
      </c>
      <c r="F21" s="20">
        <f t="shared" si="3"/>
        <v>0.60779370583347314</v>
      </c>
      <c r="G21" s="20">
        <f t="shared" si="3"/>
        <v>0.54592975926383869</v>
      </c>
    </row>
    <row r="22" spans="1:15" x14ac:dyDescent="0.25">
      <c r="C22" t="s">
        <v>28</v>
      </c>
      <c r="D22" s="20">
        <f>D19/D20</f>
        <v>1.9242850057860803</v>
      </c>
      <c r="E22" s="20">
        <f t="shared" ref="E22:G22" si="4">E19/E20</f>
        <v>1.5614151099355265</v>
      </c>
      <c r="F22" s="20">
        <f t="shared" si="4"/>
        <v>1.6452950900975367</v>
      </c>
      <c r="G22" s="20">
        <f t="shared" si="4"/>
        <v>1.8317374772689701</v>
      </c>
    </row>
    <row r="23" spans="1:15" x14ac:dyDescent="0.25">
      <c r="D23" s="5"/>
    </row>
    <row r="25" spans="1:15" x14ac:dyDescent="0.25">
      <c r="A25" t="s">
        <v>30</v>
      </c>
      <c r="B25" s="1"/>
      <c r="C25" s="1"/>
      <c r="D25" s="1" t="s">
        <v>29</v>
      </c>
      <c r="E25" s="2" t="s">
        <v>32</v>
      </c>
      <c r="F25" s="2" t="s">
        <v>24</v>
      </c>
      <c r="G25" s="2" t="s">
        <v>25</v>
      </c>
      <c r="H25" s="2" t="s">
        <v>26</v>
      </c>
    </row>
    <row r="26" spans="1:15" x14ac:dyDescent="0.25">
      <c r="A26" t="s">
        <v>31</v>
      </c>
      <c r="B26" s="1" t="s">
        <v>11</v>
      </c>
      <c r="C26" s="1" t="s">
        <v>13</v>
      </c>
      <c r="D26" s="22">
        <v>715000</v>
      </c>
      <c r="E26" s="1"/>
      <c r="F26" s="8">
        <v>564000</v>
      </c>
      <c r="G26" s="21">
        <v>625340</v>
      </c>
      <c r="H26" s="21">
        <v>660510</v>
      </c>
      <c r="I26" t="s">
        <v>31</v>
      </c>
      <c r="L26" s="27"/>
      <c r="M26" s="27"/>
    </row>
    <row r="27" spans="1:15" x14ac:dyDescent="0.25">
      <c r="A27" t="s">
        <v>31</v>
      </c>
      <c r="B27" s="1" t="s">
        <v>12</v>
      </c>
      <c r="C27" s="1" t="s">
        <v>14</v>
      </c>
      <c r="D27" s="8">
        <v>460000</v>
      </c>
      <c r="E27" s="1"/>
      <c r="F27" s="8">
        <v>372000</v>
      </c>
      <c r="G27" s="21">
        <v>383440</v>
      </c>
      <c r="H27" s="21">
        <v>487560</v>
      </c>
      <c r="I27" t="s">
        <v>31</v>
      </c>
      <c r="J27">
        <v>435000</v>
      </c>
      <c r="L27" s="27"/>
      <c r="M27" s="27"/>
    </row>
    <row r="28" spans="1:15" x14ac:dyDescent="0.25">
      <c r="B28" s="1"/>
      <c r="C28" s="1"/>
      <c r="D28" s="8">
        <f>D26+D27</f>
        <v>1175000</v>
      </c>
      <c r="E28" s="8">
        <v>1400000</v>
      </c>
      <c r="F28" s="8">
        <f t="shared" ref="F28" si="5">F26+F27</f>
        <v>936000</v>
      </c>
      <c r="G28" s="8">
        <f t="shared" ref="G28" si="6">G26+G27</f>
        <v>1008780</v>
      </c>
      <c r="H28" s="8">
        <f t="shared" ref="H28" si="7">H26+H27</f>
        <v>1148070</v>
      </c>
      <c r="L28" s="27"/>
      <c r="M28" s="27"/>
    </row>
    <row r="29" spans="1:15" x14ac:dyDescent="0.25">
      <c r="A29" t="s">
        <v>31</v>
      </c>
      <c r="B29" s="1" t="s">
        <v>15</v>
      </c>
      <c r="C29" s="1" t="s">
        <v>16</v>
      </c>
      <c r="D29" s="8"/>
      <c r="E29" s="1"/>
      <c r="F29" s="8"/>
      <c r="G29" s="8"/>
      <c r="H29" s="8"/>
      <c r="L29" s="27">
        <v>600000</v>
      </c>
      <c r="M29" s="27">
        <f>L29*70%</f>
        <v>420000</v>
      </c>
      <c r="N29" s="5">
        <v>600000</v>
      </c>
      <c r="O29" s="5">
        <f>N29*70%</f>
        <v>420000</v>
      </c>
    </row>
    <row r="30" spans="1:15" x14ac:dyDescent="0.25">
      <c r="A30" t="s">
        <v>26</v>
      </c>
      <c r="B30" s="1" t="s">
        <v>17</v>
      </c>
      <c r="C30" s="1" t="s">
        <v>18</v>
      </c>
      <c r="D30" s="8">
        <v>553900</v>
      </c>
      <c r="E30" s="1">
        <v>553900</v>
      </c>
      <c r="F30" s="8">
        <v>521000</v>
      </c>
      <c r="G30" s="8">
        <v>458400</v>
      </c>
      <c r="H30" s="8">
        <v>630400</v>
      </c>
      <c r="L30" s="27">
        <v>553900</v>
      </c>
      <c r="M30" s="27">
        <f>L30*50%</f>
        <v>276950</v>
      </c>
      <c r="N30">
        <v>630400</v>
      </c>
      <c r="O30" s="5">
        <f>N30*70%</f>
        <v>441280</v>
      </c>
    </row>
    <row r="31" spans="1:15" x14ac:dyDescent="0.25">
      <c r="B31" s="1"/>
      <c r="C31" s="1"/>
      <c r="D31" s="9">
        <f>SUM(D28:D30)</f>
        <v>1728900</v>
      </c>
      <c r="E31" s="25">
        <f>E28+E30</f>
        <v>1953900</v>
      </c>
      <c r="F31" s="9">
        <f t="shared" ref="F31" si="8">SUM(F28:F30)</f>
        <v>1457000</v>
      </c>
      <c r="G31" s="9">
        <f t="shared" ref="G31" si="9">SUM(G28:G30)</f>
        <v>1467180</v>
      </c>
      <c r="H31" s="9">
        <f t="shared" ref="H31" si="10">SUM(H28:H30)</f>
        <v>1778470</v>
      </c>
      <c r="I31" t="s">
        <v>26</v>
      </c>
      <c r="L31" s="27">
        <f>SUM(L28:L30)</f>
        <v>1153900</v>
      </c>
      <c r="M31" s="27">
        <f>SUM(M28:M30)</f>
        <v>696950</v>
      </c>
      <c r="N31" s="5">
        <f>SUM(N29:N30)</f>
        <v>1230400</v>
      </c>
      <c r="O31" s="5">
        <f>SUM(O29:O30)</f>
        <v>861280</v>
      </c>
    </row>
    <row r="32" spans="1:15" x14ac:dyDescent="0.25">
      <c r="D32" s="4">
        <v>1279859.07</v>
      </c>
      <c r="E32" s="4">
        <v>1279859.07</v>
      </c>
      <c r="F32" s="4">
        <v>1279859.07</v>
      </c>
      <c r="G32" s="4">
        <v>1279859.07</v>
      </c>
      <c r="H32" s="4">
        <v>1279859.07</v>
      </c>
      <c r="L32" s="27">
        <f>1278600-476557.52</f>
        <v>802042.48</v>
      </c>
      <c r="M32" s="27">
        <f>1278600-476557.52</f>
        <v>802042.48</v>
      </c>
      <c r="O32" s="5">
        <f>L32</f>
        <v>802042.48</v>
      </c>
    </row>
    <row r="33" spans="3:15" x14ac:dyDescent="0.25">
      <c r="C33" t="s">
        <v>27</v>
      </c>
      <c r="D33" s="24">
        <f>D32/D31</f>
        <v>0.74027362484816939</v>
      </c>
      <c r="E33" s="24">
        <f>E32/E31</f>
        <v>0.65502792875786886</v>
      </c>
      <c r="F33" s="24">
        <f t="shared" ref="F33" si="11">F32/F31</f>
        <v>0.87842077556623199</v>
      </c>
      <c r="G33" s="24">
        <f t="shared" ref="G33" si="12">G32/G31</f>
        <v>0.87232587003639639</v>
      </c>
      <c r="H33" s="24">
        <f t="shared" ref="H33" si="13">H32/H31</f>
        <v>0.71964051684875208</v>
      </c>
      <c r="L33" s="31">
        <f>L32/L31</f>
        <v>0.69507104601785252</v>
      </c>
      <c r="M33" s="26">
        <f>M31/M32</f>
        <v>0.86896893541100217</v>
      </c>
      <c r="O33" s="32">
        <f>O31/O32</f>
        <v>1.0738583322918258</v>
      </c>
    </row>
    <row r="34" spans="3:15" x14ac:dyDescent="0.25">
      <c r="C34" t="s">
        <v>28</v>
      </c>
      <c r="D34" s="20">
        <f>D31/D32</f>
        <v>1.3508518559000406</v>
      </c>
      <c r="E34" s="20">
        <f>E31/E32</f>
        <v>1.526652461821441</v>
      </c>
      <c r="F34" s="20">
        <f t="shared" ref="F34:H34" si="14">F31/F32</f>
        <v>1.1384065903443572</v>
      </c>
      <c r="G34" s="20">
        <f t="shared" si="14"/>
        <v>1.1463605910922676</v>
      </c>
      <c r="H34" s="20">
        <f t="shared" si="14"/>
        <v>1.389582682724591</v>
      </c>
      <c r="L34" s="26">
        <f>L31/L32</f>
        <v>1.4387018503059839</v>
      </c>
      <c r="M34" s="26"/>
    </row>
  </sheetData>
  <mergeCells count="2">
    <mergeCell ref="E12:G12"/>
    <mergeCell ref="H7:H9"/>
  </mergeCells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2017-03-16T09:22:51Z</cp:lastPrinted>
  <dcterms:created xsi:type="dcterms:W3CDTF">2017-03-16T08:36:49Z</dcterms:created>
  <dcterms:modified xsi:type="dcterms:W3CDTF">2017-03-31T02:53:18Z</dcterms:modified>
</cp:coreProperties>
</file>