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an\Oeng Marady\"/>
    </mc:Choice>
  </mc:AlternateContent>
  <xr:revisionPtr revIDLastSave="0" documentId="13_ncr:1_{A714F147-7185-4C7F-A0F4-B7A391A768CE}" xr6:coauthVersionLast="43" xr6:coauthVersionMax="43" xr10:uidLastSave="{00000000-0000-0000-0000-000000000000}"/>
  <bookViews>
    <workbookView xWindow="-120" yWindow="-120" windowWidth="29040" windowHeight="15840" activeTab="1" xr2:uid="{60E969A8-E220-43C2-81F4-0F2AB9C42A3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7" i="2" l="1"/>
  <c r="P37" i="2"/>
  <c r="Q37" i="2"/>
  <c r="N37" i="2"/>
  <c r="O34" i="2"/>
  <c r="P34" i="2"/>
  <c r="Q34" i="2"/>
  <c r="N34" i="2"/>
  <c r="E38" i="2" l="1"/>
  <c r="E39" i="2" s="1"/>
  <c r="F38" i="2"/>
  <c r="F39" i="2" s="1"/>
  <c r="G38" i="2"/>
  <c r="G39" i="2" s="1"/>
  <c r="D38" i="2"/>
  <c r="D39" i="2"/>
  <c r="E56" i="1"/>
  <c r="E53" i="1"/>
  <c r="E46" i="1"/>
  <c r="E66" i="1"/>
  <c r="E67" i="1"/>
  <c r="E68" i="1"/>
  <c r="E69" i="1"/>
  <c r="E70" i="1"/>
  <c r="E71" i="1"/>
  <c r="E72" i="1"/>
  <c r="E73" i="1"/>
  <c r="E74" i="1"/>
  <c r="E75" i="1"/>
  <c r="E76" i="1"/>
  <c r="E65" i="1"/>
  <c r="E33" i="1"/>
  <c r="E36" i="1"/>
  <c r="E26" i="1"/>
  <c r="D17" i="1"/>
  <c r="F17" i="1"/>
  <c r="B17" i="1"/>
  <c r="D16" i="1"/>
  <c r="B16" i="1"/>
  <c r="C15" i="1"/>
  <c r="E15" i="1" s="1"/>
  <c r="C14" i="1"/>
  <c r="C13" i="1"/>
  <c r="E13" i="1" s="1"/>
  <c r="C12" i="1"/>
  <c r="E12" i="1" s="1"/>
  <c r="C11" i="1"/>
  <c r="E11" i="1" s="1"/>
  <c r="C10" i="1"/>
  <c r="E10" i="1" s="1"/>
  <c r="C16" i="1" l="1"/>
  <c r="C17" i="1"/>
  <c r="E14" i="1"/>
  <c r="E16" i="1" l="1"/>
  <c r="E17" i="1"/>
</calcChain>
</file>

<file path=xl/sharedStrings.xml><?xml version="1.0" encoding="utf-8"?>
<sst xmlns="http://schemas.openxmlformats.org/spreadsheetml/2006/main" count="76" uniqueCount="42">
  <si>
    <t>Bank:</t>
  </si>
  <si>
    <t xml:space="preserve">Account name: </t>
  </si>
  <si>
    <t xml:space="preserve">Account number: </t>
  </si>
  <si>
    <t>No. Cr</t>
  </si>
  <si>
    <t>Credit</t>
  </si>
  <si>
    <t>No. Dr</t>
  </si>
  <si>
    <t>Debit</t>
  </si>
  <si>
    <t>Ending Balance</t>
  </si>
  <si>
    <t>Total</t>
  </si>
  <si>
    <t>Average</t>
  </si>
  <si>
    <t>Month</t>
  </si>
  <si>
    <t>Bal. Forward</t>
  </si>
  <si>
    <t>Maybank</t>
  </si>
  <si>
    <t>Oeng Marady and Bo Vannary</t>
  </si>
  <si>
    <t>00007/02/000295/03</t>
  </si>
  <si>
    <t>Installment</t>
  </si>
  <si>
    <t>Due Date</t>
  </si>
  <si>
    <t>Paid Date</t>
  </si>
  <si>
    <t>Overdue Days</t>
  </si>
  <si>
    <t>Remarks</t>
  </si>
  <si>
    <t>Bank Name: ANZ Royal Bank</t>
  </si>
  <si>
    <t>AC Name: Marady Oeng and Vannary Bo</t>
  </si>
  <si>
    <t>Period: 12 months</t>
  </si>
  <si>
    <t>-</t>
  </si>
  <si>
    <t>Bank Name: CIMB</t>
  </si>
  <si>
    <t>AC Name: Oeng Marady</t>
  </si>
  <si>
    <t>AC No.: 1010127000016999</t>
  </si>
  <si>
    <t>Loan: HL1: USD135K (O/S: USD118.45K)</t>
  </si>
  <si>
    <t>Loan: HL2: USD68K (O/S: USD41.37K)</t>
  </si>
  <si>
    <t>AC No.: 3012582</t>
  </si>
  <si>
    <t>AC No.: 2898115</t>
  </si>
  <si>
    <t>Monthly income</t>
  </si>
  <si>
    <t>Monthly Installment</t>
  </si>
  <si>
    <t>MGN-TL: USD300K</t>
  </si>
  <si>
    <t>ANZ-HL1: USD135K</t>
  </si>
  <si>
    <t>ANZ-HL2: USD68K</t>
  </si>
  <si>
    <t>Maybank-PL: USD330K</t>
  </si>
  <si>
    <t>CIMB- HL: USD200K</t>
  </si>
  <si>
    <t>Total monthly installment</t>
  </si>
  <si>
    <t>DSR (Times)</t>
  </si>
  <si>
    <t>Maybank-PL: USD300K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</si>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</sst>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9" formatCode="[$-409]mmm\-yy;@"/>
    <numFmt numFmtId="171" formatCode="_(* #,##0_);_(* \(#,##0\);_(* &quot;-&quot;??_);_(@_)"/>
    <numFmt numFmtId="172" formatCode="[$-409]dd\-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5" fillId="0" borderId="0" xfId="0" applyFont="1"/>
    <xf numFmtId="0" fontId="4" fillId="0" borderId="0" xfId="0" applyFont="1" applyBorder="1" applyAlignment="1">
      <alignment horizontal="left" vertical="center" indent="2"/>
    </xf>
    <xf numFmtId="0" fontId="4" fillId="2" borderId="0" xfId="0" applyFont="1" applyFill="1" applyBorder="1" applyAlignment="1">
      <alignment horizontal="center" vertical="center"/>
    </xf>
    <xf numFmtId="169" fontId="4" fillId="0" borderId="0" xfId="0" applyNumberFormat="1" applyFont="1" applyBorder="1" applyAlignment="1">
      <alignment horizontal="center" vertical="center"/>
    </xf>
    <xf numFmtId="43" fontId="4" fillId="2" borderId="0" xfId="1" applyFont="1" applyFill="1" applyBorder="1" applyAlignment="1">
      <alignment horizontal="center" vertical="center"/>
    </xf>
    <xf numFmtId="43" fontId="4" fillId="0" borderId="0" xfId="1" applyFont="1" applyBorder="1" applyAlignment="1">
      <alignment horizontal="center" vertical="center"/>
    </xf>
    <xf numFmtId="43" fontId="5" fillId="0" borderId="0" xfId="1" applyFont="1" applyBorder="1" applyAlignment="1">
      <alignment vertical="center"/>
    </xf>
    <xf numFmtId="43" fontId="4" fillId="0" borderId="0" xfId="1" applyFont="1" applyBorder="1" applyAlignment="1">
      <alignment horizontal="right" vertical="center"/>
    </xf>
    <xf numFmtId="43" fontId="0" fillId="0" borderId="0" xfId="0" applyNumberFormat="1"/>
    <xf numFmtId="43" fontId="5" fillId="0" borderId="0" xfId="1" applyFont="1"/>
    <xf numFmtId="171" fontId="4" fillId="2" borderId="0" xfId="1" applyNumberFormat="1" applyFont="1" applyFill="1" applyBorder="1" applyAlignment="1">
      <alignment horizontal="center" vertical="center"/>
    </xf>
    <xf numFmtId="171" fontId="4" fillId="0" borderId="0" xfId="1" applyNumberFormat="1" applyFont="1" applyBorder="1" applyAlignment="1">
      <alignment horizontal="center" vertical="center"/>
    </xf>
    <xf numFmtId="171" fontId="4" fillId="0" borderId="0" xfId="1" applyNumberFormat="1" applyFont="1" applyBorder="1" applyAlignment="1">
      <alignment horizontal="right" vertical="center"/>
    </xf>
    <xf numFmtId="171" fontId="5" fillId="0" borderId="0" xfId="1" applyNumberFormat="1" applyFont="1"/>
    <xf numFmtId="171" fontId="5" fillId="0" borderId="0" xfId="1" applyNumberFormat="1" applyFont="1" applyBorder="1" applyAlignment="1">
      <alignment horizontal="left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172" fontId="4" fillId="0" borderId="0" xfId="1" applyNumberFormat="1" applyFont="1" applyBorder="1" applyAlignment="1">
      <alignment horizontal="center" vertical="center"/>
    </xf>
    <xf numFmtId="172" fontId="5" fillId="0" borderId="0" xfId="0" applyNumberFormat="1" applyFont="1" applyBorder="1" applyAlignment="1">
      <alignment horizontal="center" vertical="center" wrapText="1"/>
    </xf>
    <xf numFmtId="172" fontId="5" fillId="0" borderId="0" xfId="1" applyNumberFormat="1" applyFont="1" applyAlignment="1">
      <alignment horizontal="center"/>
    </xf>
    <xf numFmtId="43" fontId="5" fillId="0" borderId="0" xfId="1" applyFont="1" applyBorder="1" applyAlignment="1">
      <alignment vertical="center" wrapText="1"/>
    </xf>
    <xf numFmtId="0" fontId="5" fillId="0" borderId="0" xfId="0" applyFont="1" applyAlignment="1">
      <alignment horizontal="left"/>
    </xf>
    <xf numFmtId="3" fontId="4" fillId="0" borderId="0" xfId="0" applyNumberFormat="1" applyFont="1" applyBorder="1" applyAlignment="1">
      <alignment horizontal="right" vertical="center" wrapText="1"/>
    </xf>
    <xf numFmtId="3" fontId="3" fillId="0" borderId="0" xfId="0" applyNumberFormat="1" applyFont="1" applyBorder="1" applyAlignment="1">
      <alignment horizontal="right" vertical="center" wrapText="1"/>
    </xf>
    <xf numFmtId="43" fontId="0" fillId="0" borderId="0" xfId="1" applyFont="1"/>
    <xf numFmtId="43" fontId="3" fillId="0" borderId="0" xfId="1" applyFont="1" applyBorder="1" applyAlignment="1">
      <alignment horizontal="right" vertical="center" wrapText="1"/>
    </xf>
    <xf numFmtId="0" fontId="2" fillId="0" borderId="0" xfId="0" applyFont="1"/>
    <xf numFmtId="2" fontId="0" fillId="0" borderId="0" xfId="0" applyNumberFormat="1"/>
    <xf numFmtId="43" fontId="0" fillId="3" borderId="0" xfId="1" applyFont="1" applyFill="1"/>
    <xf numFmtId="4" fontId="0" fillId="0" borderId="0" xfId="0" applyNumberFormat="1"/>
    <xf numFmtId="4" fontId="4" fillId="0" borderId="1" xfId="0" applyNumberFormat="1" applyFont="1" applyBorder="1" applyAlignment="1">
      <alignment horizontal="right" vertical="center"/>
    </xf>
    <xf numFmtId="4" fontId="4" fillId="0" borderId="2" xfId="0" applyNumberFormat="1" applyFont="1" applyBorder="1" applyAlignment="1">
      <alignment horizontal="right" vertical="center"/>
    </xf>
    <xf numFmtId="4" fontId="4" fillId="0" borderId="3" xfId="0" applyNumberFormat="1" applyFont="1" applyBorder="1" applyAlignment="1">
      <alignment horizontal="right" vertical="center"/>
    </xf>
    <xf numFmtId="4" fontId="4" fillId="0" borderId="4" xfId="0" applyNumberFormat="1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4" fontId="5" fillId="0" borderId="3" xfId="0" applyNumberFormat="1" applyFont="1" applyBorder="1" applyAlignment="1">
      <alignment horizontal="right" vertical="center"/>
    </xf>
    <xf numFmtId="4" fontId="5" fillId="0" borderId="4" xfId="0" applyNumberFormat="1" applyFont="1" applyBorder="1" applyAlignment="1">
      <alignment horizontal="right" vertical="center"/>
    </xf>
    <xf numFmtId="4" fontId="3" fillId="0" borderId="1" xfId="0" applyNumberFormat="1" applyFont="1" applyBorder="1" applyAlignment="1">
      <alignment horizontal="right" vertical="center" wrapText="1"/>
    </xf>
    <xf numFmtId="4" fontId="3" fillId="0" borderId="2" xfId="0" applyNumberFormat="1" applyFont="1" applyBorder="1" applyAlignment="1">
      <alignment horizontal="righ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58F32-63F8-4471-A1B5-B465F88CEB7B}">
  <dimension ref="A5:H76"/>
  <sheetViews>
    <sheetView topLeftCell="A55" zoomScale="145" zoomScaleNormal="145" workbookViewId="0">
      <selection activeCell="A64" sqref="A64:F76"/>
    </sheetView>
  </sheetViews>
  <sheetFormatPr defaultRowHeight="15" x14ac:dyDescent="0.25"/>
  <cols>
    <col min="1" max="1" width="19.42578125" style="3" customWidth="1"/>
    <col min="2" max="2" width="11.5703125" style="16" customWidth="1"/>
    <col min="3" max="3" width="16" style="3" customWidth="1"/>
    <col min="4" max="4" width="19.28515625" style="16" customWidth="1"/>
    <col min="5" max="5" width="13.5703125" style="3" customWidth="1"/>
    <col min="6" max="6" width="21" style="3" customWidth="1"/>
    <col min="8" max="8" width="13.28515625" bestFit="1" customWidth="1"/>
  </cols>
  <sheetData>
    <row r="5" spans="1:8" x14ac:dyDescent="0.25">
      <c r="A5" s="4" t="s">
        <v>0</v>
      </c>
      <c r="B5" s="17" t="s">
        <v>12</v>
      </c>
      <c r="C5" s="17"/>
      <c r="D5" s="17"/>
      <c r="E5" s="17"/>
      <c r="F5" s="17"/>
    </row>
    <row r="6" spans="1:8" x14ac:dyDescent="0.25">
      <c r="A6" s="4" t="s">
        <v>1</v>
      </c>
      <c r="B6" s="17" t="s">
        <v>13</v>
      </c>
      <c r="C6" s="17"/>
      <c r="D6" s="17"/>
      <c r="E6" s="17"/>
      <c r="F6" s="17"/>
    </row>
    <row r="7" spans="1:8" x14ac:dyDescent="0.25">
      <c r="A7" s="4" t="s">
        <v>2</v>
      </c>
      <c r="B7" s="17" t="s">
        <v>14</v>
      </c>
      <c r="C7" s="17"/>
      <c r="D7" s="17"/>
      <c r="E7" s="17"/>
      <c r="F7" s="17"/>
    </row>
    <row r="8" spans="1:8" x14ac:dyDescent="0.25">
      <c r="A8" s="5" t="s">
        <v>10</v>
      </c>
      <c r="B8" s="13" t="s">
        <v>3</v>
      </c>
      <c r="C8" s="5" t="s">
        <v>4</v>
      </c>
      <c r="D8" s="13" t="s">
        <v>5</v>
      </c>
      <c r="E8" s="5" t="s">
        <v>6</v>
      </c>
      <c r="F8" s="5" t="s">
        <v>7</v>
      </c>
    </row>
    <row r="9" spans="1:8" x14ac:dyDescent="0.25">
      <c r="B9" s="13"/>
      <c r="C9" s="5"/>
      <c r="D9" s="13"/>
      <c r="E9" s="5" t="s">
        <v>11</v>
      </c>
      <c r="F9" s="7">
        <v>54671.22</v>
      </c>
    </row>
    <row r="10" spans="1:8" x14ac:dyDescent="0.25">
      <c r="A10" s="6">
        <v>43435</v>
      </c>
      <c r="B10" s="14">
        <v>17</v>
      </c>
      <c r="C10" s="8">
        <f>50000+10000+5400+38000+34900+5000+15000+150000+50000+11000+100000+25000+86615+12701+5000+1000+41.21</f>
        <v>599657.21</v>
      </c>
      <c r="D10" s="14">
        <v>32</v>
      </c>
      <c r="E10" s="8">
        <f>F9+C10-F10</f>
        <v>645809.04999999993</v>
      </c>
      <c r="F10" s="8">
        <v>8519.3799999999992</v>
      </c>
      <c r="H10" s="11"/>
    </row>
    <row r="11" spans="1:8" x14ac:dyDescent="0.25">
      <c r="A11" s="6">
        <v>43466</v>
      </c>
      <c r="B11" s="14">
        <v>12</v>
      </c>
      <c r="C11" s="8">
        <f>13000+122500+4116+28000+40000+5400+11500+103500+9000+25000+40000+33.41</f>
        <v>402049.41</v>
      </c>
      <c r="D11" s="14">
        <v>25</v>
      </c>
      <c r="E11" s="8">
        <f t="shared" ref="E11:E15" si="0">F10+C11-F11</f>
        <v>403847.75999999995</v>
      </c>
      <c r="F11" s="8">
        <v>6721.03</v>
      </c>
      <c r="H11" s="11"/>
    </row>
    <row r="12" spans="1:8" x14ac:dyDescent="0.25">
      <c r="A12" s="6">
        <v>43497</v>
      </c>
      <c r="B12" s="14">
        <v>9</v>
      </c>
      <c r="C12" s="8">
        <f>4116+50+20000+5000+500+30000+20000+150000+15.46</f>
        <v>229681.46</v>
      </c>
      <c r="D12" s="14">
        <v>19</v>
      </c>
      <c r="E12" s="8">
        <f t="shared" si="0"/>
        <v>148823.49</v>
      </c>
      <c r="F12" s="8">
        <v>87579</v>
      </c>
      <c r="H12" s="11"/>
    </row>
    <row r="13" spans="1:8" x14ac:dyDescent="0.25">
      <c r="A13" s="6">
        <v>43525</v>
      </c>
      <c r="B13" s="14">
        <v>10</v>
      </c>
      <c r="C13" s="8">
        <f>100000+30000+4116+19400+110000+20000+25000+90000+45400+72.87</f>
        <v>443988.87</v>
      </c>
      <c r="D13" s="14">
        <v>24</v>
      </c>
      <c r="E13" s="8">
        <f t="shared" si="0"/>
        <v>420494.70999999996</v>
      </c>
      <c r="F13" s="8">
        <v>111073.16</v>
      </c>
      <c r="H13" s="11"/>
    </row>
    <row r="14" spans="1:8" x14ac:dyDescent="0.25">
      <c r="A14" s="6">
        <v>43556</v>
      </c>
      <c r="B14" s="14">
        <v>8</v>
      </c>
      <c r="C14" s="8">
        <f>60000+4116+100000+290000+45000+46000+49500+38.08</f>
        <v>594654.07999999996</v>
      </c>
      <c r="D14" s="14">
        <v>24</v>
      </c>
      <c r="E14" s="8">
        <f t="shared" si="0"/>
        <v>657323.76</v>
      </c>
      <c r="F14" s="8">
        <v>48403.48</v>
      </c>
      <c r="H14" s="11"/>
    </row>
    <row r="15" spans="1:8" x14ac:dyDescent="0.25">
      <c r="A15" s="6">
        <v>43586</v>
      </c>
      <c r="B15" s="14">
        <v>14</v>
      </c>
      <c r="C15" s="8">
        <f>14000+400000+4116+49200.49+31500+25000+30000+500+20000+85000+100000+200000+209.48+500</f>
        <v>960025.97</v>
      </c>
      <c r="D15" s="14">
        <v>34</v>
      </c>
      <c r="E15" s="8">
        <f t="shared" si="0"/>
        <v>705263.16999999993</v>
      </c>
      <c r="F15" s="8">
        <v>303166.28000000003</v>
      </c>
      <c r="H15" s="11"/>
    </row>
    <row r="16" spans="1:8" x14ac:dyDescent="0.25">
      <c r="A16" s="2" t="s">
        <v>8</v>
      </c>
      <c r="B16" s="15">
        <f>SUM(B10:B15)</f>
        <v>70</v>
      </c>
      <c r="C16" s="10">
        <f t="shared" ref="C16:E16" si="1">SUM(C10:C15)</f>
        <v>3230057</v>
      </c>
      <c r="D16" s="15">
        <f t="shared" si="1"/>
        <v>158</v>
      </c>
      <c r="E16" s="10">
        <f t="shared" si="1"/>
        <v>2981561.9399999995</v>
      </c>
      <c r="F16" s="9"/>
    </row>
    <row r="17" spans="1:6" x14ac:dyDescent="0.25">
      <c r="A17" s="2" t="s">
        <v>9</v>
      </c>
      <c r="B17" s="15">
        <f>AVERAGE(B10:B15)</f>
        <v>11.666666666666666</v>
      </c>
      <c r="C17" s="10">
        <f t="shared" ref="C17:F17" si="2">AVERAGE(C10:C15)</f>
        <v>538342.83333333337</v>
      </c>
      <c r="D17" s="15">
        <f t="shared" si="2"/>
        <v>26.333333333333332</v>
      </c>
      <c r="E17" s="10">
        <f t="shared" si="2"/>
        <v>496926.98999999993</v>
      </c>
      <c r="F17" s="10">
        <f t="shared" si="2"/>
        <v>94243.721666666679</v>
      </c>
    </row>
    <row r="20" spans="1:6" x14ac:dyDescent="0.25">
      <c r="A20" s="3" t="s">
        <v>27</v>
      </c>
    </row>
    <row r="21" spans="1:6" x14ac:dyDescent="0.25">
      <c r="A21" s="18" t="s">
        <v>20</v>
      </c>
      <c r="B21" s="18"/>
      <c r="C21" s="18"/>
      <c r="D21" s="18"/>
      <c r="E21" s="18"/>
      <c r="F21" s="18"/>
    </row>
    <row r="22" spans="1:6" x14ac:dyDescent="0.25">
      <c r="A22" s="18" t="s">
        <v>21</v>
      </c>
      <c r="B22" s="18"/>
      <c r="C22" s="18"/>
      <c r="D22" s="18"/>
      <c r="E22" s="18"/>
      <c r="F22" s="18"/>
    </row>
    <row r="23" spans="1:6" x14ac:dyDescent="0.25">
      <c r="A23" s="18" t="s">
        <v>30</v>
      </c>
      <c r="B23" s="18"/>
      <c r="C23" s="18"/>
      <c r="D23" s="18"/>
      <c r="E23" s="18"/>
      <c r="F23" s="18"/>
    </row>
    <row r="24" spans="1:6" x14ac:dyDescent="0.25">
      <c r="A24" s="18" t="s">
        <v>22</v>
      </c>
      <c r="B24" s="18"/>
      <c r="C24" s="18"/>
      <c r="D24" s="18"/>
      <c r="E24" s="18"/>
      <c r="F24" s="18"/>
    </row>
    <row r="25" spans="1:6" x14ac:dyDescent="0.25">
      <c r="A25" s="19" t="s">
        <v>10</v>
      </c>
      <c r="B25" s="19" t="s">
        <v>15</v>
      </c>
      <c r="C25" s="19" t="s">
        <v>16</v>
      </c>
      <c r="D25" s="19" t="s">
        <v>17</v>
      </c>
      <c r="E25" s="19" t="s">
        <v>18</v>
      </c>
      <c r="F25" s="19" t="s">
        <v>19</v>
      </c>
    </row>
    <row r="26" spans="1:6" x14ac:dyDescent="0.25">
      <c r="A26" s="6">
        <v>43282</v>
      </c>
      <c r="B26" s="24">
        <v>1302.51</v>
      </c>
      <c r="C26" s="22">
        <v>43301</v>
      </c>
      <c r="D26" s="22">
        <v>43304</v>
      </c>
      <c r="E26" s="19">
        <f>D26-C26</f>
        <v>3</v>
      </c>
      <c r="F26" s="20"/>
    </row>
    <row r="27" spans="1:6" x14ac:dyDescent="0.25">
      <c r="A27" s="6">
        <v>43313</v>
      </c>
      <c r="B27" s="24">
        <v>1302.51</v>
      </c>
      <c r="C27" s="22">
        <v>43332</v>
      </c>
      <c r="D27" s="22">
        <v>43332</v>
      </c>
      <c r="E27" s="19" t="s">
        <v>23</v>
      </c>
      <c r="F27" s="20"/>
    </row>
    <row r="28" spans="1:6" x14ac:dyDescent="0.25">
      <c r="A28" s="6">
        <v>43344</v>
      </c>
      <c r="B28" s="24">
        <v>1302.51</v>
      </c>
      <c r="C28" s="22">
        <v>43363</v>
      </c>
      <c r="D28" s="22">
        <v>43363</v>
      </c>
      <c r="E28" s="19" t="s">
        <v>23</v>
      </c>
      <c r="F28" s="20"/>
    </row>
    <row r="29" spans="1:6" x14ac:dyDescent="0.25">
      <c r="A29" s="6">
        <v>43374</v>
      </c>
      <c r="B29" s="24">
        <v>1302.51</v>
      </c>
      <c r="C29" s="22">
        <v>43395</v>
      </c>
      <c r="D29" s="21">
        <v>43395</v>
      </c>
      <c r="E29" s="19" t="s">
        <v>23</v>
      </c>
      <c r="F29" s="8"/>
    </row>
    <row r="30" spans="1:6" x14ac:dyDescent="0.25">
      <c r="A30" s="6">
        <v>43405</v>
      </c>
      <c r="B30" s="24">
        <v>1302.51</v>
      </c>
      <c r="C30" s="22">
        <v>43424</v>
      </c>
      <c r="D30" s="21">
        <v>43424</v>
      </c>
      <c r="E30" s="19" t="s">
        <v>23</v>
      </c>
      <c r="F30" s="8"/>
    </row>
    <row r="31" spans="1:6" x14ac:dyDescent="0.25">
      <c r="A31" s="6">
        <v>43435</v>
      </c>
      <c r="B31" s="24">
        <v>1302.51</v>
      </c>
      <c r="C31" s="22">
        <v>43454</v>
      </c>
      <c r="D31" s="21">
        <v>43454</v>
      </c>
      <c r="E31" s="19" t="s">
        <v>23</v>
      </c>
      <c r="F31" s="8"/>
    </row>
    <row r="32" spans="1:6" x14ac:dyDescent="0.25">
      <c r="A32" s="6">
        <v>43466</v>
      </c>
      <c r="B32" s="24">
        <v>1302.51</v>
      </c>
      <c r="C32" s="22">
        <v>43486</v>
      </c>
      <c r="D32" s="21">
        <v>43486</v>
      </c>
      <c r="E32" s="19" t="s">
        <v>23</v>
      </c>
      <c r="F32" s="9"/>
    </row>
    <row r="33" spans="1:6" x14ac:dyDescent="0.25">
      <c r="A33" s="6">
        <v>43497</v>
      </c>
      <c r="B33" s="24">
        <v>1302.51</v>
      </c>
      <c r="C33" s="22">
        <v>43516</v>
      </c>
      <c r="D33" s="21">
        <v>43518</v>
      </c>
      <c r="E33" s="19">
        <f t="shared" ref="E33:E36" si="3">D33-C33</f>
        <v>2</v>
      </c>
      <c r="F33" s="10"/>
    </row>
    <row r="34" spans="1:6" x14ac:dyDescent="0.25">
      <c r="A34" s="6">
        <v>43525</v>
      </c>
      <c r="B34" s="24">
        <v>1302.51</v>
      </c>
      <c r="C34" s="22">
        <v>43544</v>
      </c>
      <c r="D34" s="23">
        <v>43544</v>
      </c>
      <c r="E34" s="19" t="s">
        <v>23</v>
      </c>
    </row>
    <row r="35" spans="1:6" x14ac:dyDescent="0.25">
      <c r="A35" s="6">
        <v>43556</v>
      </c>
      <c r="B35" s="24">
        <v>1302.51</v>
      </c>
      <c r="C35" s="22">
        <v>43577</v>
      </c>
      <c r="D35" s="23">
        <v>43577</v>
      </c>
      <c r="E35" s="19" t="s">
        <v>23</v>
      </c>
    </row>
    <row r="36" spans="1:6" x14ac:dyDescent="0.25">
      <c r="A36" s="6">
        <v>43586</v>
      </c>
      <c r="B36" s="24">
        <v>1302.51</v>
      </c>
      <c r="C36" s="22">
        <v>43606</v>
      </c>
      <c r="D36" s="23">
        <v>43608</v>
      </c>
      <c r="E36" s="19">
        <f t="shared" si="3"/>
        <v>2</v>
      </c>
    </row>
    <row r="37" spans="1:6" x14ac:dyDescent="0.25">
      <c r="A37" s="6">
        <v>43617</v>
      </c>
      <c r="B37" s="24">
        <v>1302.51</v>
      </c>
      <c r="C37" s="22">
        <v>43636</v>
      </c>
      <c r="D37" s="23">
        <v>43636</v>
      </c>
      <c r="E37" s="19" t="s">
        <v>23</v>
      </c>
    </row>
    <row r="40" spans="1:6" x14ac:dyDescent="0.25">
      <c r="A40" s="25" t="s">
        <v>28</v>
      </c>
      <c r="B40" s="25"/>
      <c r="C40" s="25"/>
      <c r="D40" s="25"/>
      <c r="E40" s="25"/>
      <c r="F40" s="25"/>
    </row>
    <row r="41" spans="1:6" x14ac:dyDescent="0.25">
      <c r="A41" s="18" t="s">
        <v>20</v>
      </c>
      <c r="B41" s="18"/>
      <c r="C41" s="18"/>
      <c r="D41" s="18"/>
      <c r="E41" s="18"/>
      <c r="F41" s="18"/>
    </row>
    <row r="42" spans="1:6" x14ac:dyDescent="0.25">
      <c r="A42" s="18" t="s">
        <v>21</v>
      </c>
      <c r="B42" s="18"/>
      <c r="C42" s="18"/>
      <c r="D42" s="18"/>
      <c r="E42" s="18"/>
      <c r="F42" s="18"/>
    </row>
    <row r="43" spans="1:6" x14ac:dyDescent="0.25">
      <c r="A43" s="18" t="s">
        <v>29</v>
      </c>
      <c r="B43" s="18"/>
      <c r="C43" s="18"/>
      <c r="D43" s="18"/>
      <c r="E43" s="18"/>
      <c r="F43" s="18"/>
    </row>
    <row r="44" spans="1:6" x14ac:dyDescent="0.25">
      <c r="A44" s="18" t="s">
        <v>22</v>
      </c>
      <c r="B44" s="18"/>
      <c r="C44" s="18"/>
      <c r="D44" s="18"/>
      <c r="E44" s="18"/>
      <c r="F44" s="18"/>
    </row>
    <row r="45" spans="1:6" x14ac:dyDescent="0.25">
      <c r="A45" s="19" t="s">
        <v>10</v>
      </c>
      <c r="B45" s="19" t="s">
        <v>15</v>
      </c>
      <c r="C45" s="19" t="s">
        <v>16</v>
      </c>
      <c r="D45" s="19" t="s">
        <v>17</v>
      </c>
      <c r="E45" s="19" t="s">
        <v>18</v>
      </c>
      <c r="F45" s="19" t="s">
        <v>19</v>
      </c>
    </row>
    <row r="46" spans="1:6" x14ac:dyDescent="0.25">
      <c r="A46" s="6">
        <v>43282</v>
      </c>
      <c r="B46" s="24">
        <v>923.78</v>
      </c>
      <c r="C46" s="22">
        <v>43301</v>
      </c>
      <c r="D46" s="22">
        <v>43304</v>
      </c>
      <c r="E46" s="19">
        <f>D46-C46</f>
        <v>3</v>
      </c>
      <c r="F46" s="20"/>
    </row>
    <row r="47" spans="1:6" x14ac:dyDescent="0.25">
      <c r="A47" s="6">
        <v>43313</v>
      </c>
      <c r="B47" s="24">
        <v>923.78</v>
      </c>
      <c r="C47" s="22">
        <v>43332</v>
      </c>
      <c r="D47" s="22">
        <v>43332</v>
      </c>
      <c r="E47" s="19" t="s">
        <v>23</v>
      </c>
      <c r="F47" s="20"/>
    </row>
    <row r="48" spans="1:6" x14ac:dyDescent="0.25">
      <c r="A48" s="6">
        <v>43344</v>
      </c>
      <c r="B48" s="24">
        <v>923.78</v>
      </c>
      <c r="C48" s="22">
        <v>43363</v>
      </c>
      <c r="D48" s="22">
        <v>43363</v>
      </c>
      <c r="E48" s="19" t="s">
        <v>23</v>
      </c>
      <c r="F48" s="20"/>
    </row>
    <row r="49" spans="1:6" x14ac:dyDescent="0.25">
      <c r="A49" s="6">
        <v>43374</v>
      </c>
      <c r="B49" s="24">
        <v>923.78</v>
      </c>
      <c r="C49" s="22">
        <v>43395</v>
      </c>
      <c r="D49" s="21">
        <v>43395</v>
      </c>
      <c r="E49" s="19" t="s">
        <v>23</v>
      </c>
      <c r="F49" s="8"/>
    </row>
    <row r="50" spans="1:6" x14ac:dyDescent="0.25">
      <c r="A50" s="6">
        <v>43405</v>
      </c>
      <c r="B50" s="24">
        <v>923.78</v>
      </c>
      <c r="C50" s="22">
        <v>43424</v>
      </c>
      <c r="D50" s="21">
        <v>43424</v>
      </c>
      <c r="E50" s="19" t="s">
        <v>23</v>
      </c>
      <c r="F50" s="8"/>
    </row>
    <row r="51" spans="1:6" x14ac:dyDescent="0.25">
      <c r="A51" s="6">
        <v>43435</v>
      </c>
      <c r="B51" s="24">
        <v>923.78</v>
      </c>
      <c r="C51" s="22">
        <v>43454</v>
      </c>
      <c r="D51" s="21">
        <v>43454</v>
      </c>
      <c r="E51" s="19" t="s">
        <v>23</v>
      </c>
      <c r="F51" s="8"/>
    </row>
    <row r="52" spans="1:6" x14ac:dyDescent="0.25">
      <c r="A52" s="6">
        <v>43466</v>
      </c>
      <c r="B52" s="24">
        <v>923.78</v>
      </c>
      <c r="C52" s="22">
        <v>43486</v>
      </c>
      <c r="D52" s="21">
        <v>43486</v>
      </c>
      <c r="E52" s="19" t="s">
        <v>23</v>
      </c>
      <c r="F52" s="9"/>
    </row>
    <row r="53" spans="1:6" x14ac:dyDescent="0.25">
      <c r="A53" s="6">
        <v>43497</v>
      </c>
      <c r="B53" s="24">
        <v>923.78</v>
      </c>
      <c r="C53" s="22">
        <v>43516</v>
      </c>
      <c r="D53" s="21">
        <v>43518</v>
      </c>
      <c r="E53" s="19">
        <f t="shared" ref="E53" si="4">D53-C53</f>
        <v>2</v>
      </c>
      <c r="F53" s="10"/>
    </row>
    <row r="54" spans="1:6" x14ac:dyDescent="0.25">
      <c r="A54" s="6">
        <v>43525</v>
      </c>
      <c r="B54" s="24">
        <v>923.78</v>
      </c>
      <c r="C54" s="22">
        <v>43544</v>
      </c>
      <c r="D54" s="23">
        <v>43544</v>
      </c>
      <c r="E54" s="19" t="s">
        <v>23</v>
      </c>
    </row>
    <row r="55" spans="1:6" x14ac:dyDescent="0.25">
      <c r="A55" s="6">
        <v>43556</v>
      </c>
      <c r="B55" s="24">
        <v>923.78</v>
      </c>
      <c r="C55" s="22">
        <v>43577</v>
      </c>
      <c r="D55" s="23">
        <v>43577</v>
      </c>
      <c r="E55" s="19" t="s">
        <v>23</v>
      </c>
    </row>
    <row r="56" spans="1:6" x14ac:dyDescent="0.25">
      <c r="A56" s="6">
        <v>43586</v>
      </c>
      <c r="B56" s="24">
        <v>923.78</v>
      </c>
      <c r="C56" s="22">
        <v>43606</v>
      </c>
      <c r="D56" s="23">
        <v>43608</v>
      </c>
      <c r="E56" s="19">
        <f t="shared" ref="E56" si="5">D56-C56</f>
        <v>2</v>
      </c>
    </row>
    <row r="57" spans="1:6" x14ac:dyDescent="0.25">
      <c r="A57" s="6">
        <v>43617</v>
      </c>
      <c r="B57" s="24">
        <v>923.78</v>
      </c>
      <c r="C57" s="22">
        <v>43636</v>
      </c>
      <c r="D57" s="23">
        <v>43636</v>
      </c>
      <c r="E57" s="19" t="s">
        <v>23</v>
      </c>
    </row>
    <row r="58" spans="1:6" x14ac:dyDescent="0.25">
      <c r="A58" s="6"/>
      <c r="B58" s="12"/>
      <c r="C58" s="22"/>
      <c r="D58" s="23"/>
      <c r="E58" s="19"/>
    </row>
    <row r="60" spans="1:6" x14ac:dyDescent="0.25">
      <c r="A60" s="18" t="s">
        <v>24</v>
      </c>
      <c r="B60" s="18"/>
      <c r="C60" s="18"/>
      <c r="D60" s="18"/>
      <c r="E60" s="18"/>
      <c r="F60" s="18"/>
    </row>
    <row r="61" spans="1:6" x14ac:dyDescent="0.25">
      <c r="A61" s="18" t="s">
        <v>25</v>
      </c>
      <c r="B61" s="18"/>
      <c r="C61" s="18"/>
      <c r="D61" s="18"/>
      <c r="E61" s="18"/>
      <c r="F61" s="18"/>
    </row>
    <row r="62" spans="1:6" x14ac:dyDescent="0.25">
      <c r="A62" s="18" t="s">
        <v>26</v>
      </c>
      <c r="B62" s="18"/>
      <c r="C62" s="18"/>
      <c r="D62" s="18"/>
      <c r="E62" s="18"/>
      <c r="F62" s="18"/>
    </row>
    <row r="63" spans="1:6" x14ac:dyDescent="0.25">
      <c r="A63" s="18" t="s">
        <v>22</v>
      </c>
      <c r="B63" s="18"/>
      <c r="C63" s="18"/>
      <c r="D63" s="18"/>
      <c r="E63" s="18"/>
      <c r="F63" s="18"/>
    </row>
    <row r="64" spans="1:6" x14ac:dyDescent="0.25">
      <c r="A64" s="19" t="s">
        <v>10</v>
      </c>
      <c r="B64" s="19" t="s">
        <v>15</v>
      </c>
      <c r="C64" s="19" t="s">
        <v>16</v>
      </c>
      <c r="D64" s="19" t="s">
        <v>17</v>
      </c>
      <c r="E64" s="19" t="s">
        <v>18</v>
      </c>
      <c r="F64" s="19" t="s">
        <v>19</v>
      </c>
    </row>
    <row r="65" spans="1:6" x14ac:dyDescent="0.25">
      <c r="A65" s="6">
        <v>43282</v>
      </c>
      <c r="B65" s="24">
        <v>2176.9899999999998</v>
      </c>
      <c r="C65" s="22">
        <v>43283</v>
      </c>
      <c r="D65" s="22">
        <v>43283</v>
      </c>
      <c r="E65" s="19">
        <f>D65-C65</f>
        <v>0</v>
      </c>
      <c r="F65" s="20"/>
    </row>
    <row r="66" spans="1:6" x14ac:dyDescent="0.25">
      <c r="A66" s="6">
        <v>43313</v>
      </c>
      <c r="B66" s="24">
        <v>2176.9899999999998</v>
      </c>
      <c r="C66" s="22">
        <v>43313</v>
      </c>
      <c r="D66" s="22">
        <v>43313</v>
      </c>
      <c r="E66" s="19">
        <f t="shared" ref="E66:E76" si="6">D66-C66</f>
        <v>0</v>
      </c>
      <c r="F66" s="20"/>
    </row>
    <row r="67" spans="1:6" x14ac:dyDescent="0.25">
      <c r="A67" s="6">
        <v>43344</v>
      </c>
      <c r="B67" s="24">
        <v>2176.9899999999998</v>
      </c>
      <c r="C67" s="22">
        <v>43344</v>
      </c>
      <c r="D67" s="22">
        <v>43344</v>
      </c>
      <c r="E67" s="19">
        <f t="shared" si="6"/>
        <v>0</v>
      </c>
      <c r="F67" s="20"/>
    </row>
    <row r="68" spans="1:6" x14ac:dyDescent="0.25">
      <c r="A68" s="6">
        <v>43374</v>
      </c>
      <c r="B68" s="24">
        <v>2176.9899999999998</v>
      </c>
      <c r="C68" s="22">
        <v>43374</v>
      </c>
      <c r="D68" s="21">
        <v>43374</v>
      </c>
      <c r="E68" s="19">
        <f t="shared" si="6"/>
        <v>0</v>
      </c>
      <c r="F68" s="8"/>
    </row>
    <row r="69" spans="1:6" x14ac:dyDescent="0.25">
      <c r="A69" s="6">
        <v>43405</v>
      </c>
      <c r="B69" s="24">
        <v>2176.9899999999998</v>
      </c>
      <c r="C69" s="22">
        <v>43405</v>
      </c>
      <c r="D69" s="21">
        <v>43405</v>
      </c>
      <c r="E69" s="19">
        <f t="shared" si="6"/>
        <v>0</v>
      </c>
      <c r="F69" s="8"/>
    </row>
    <row r="70" spans="1:6" x14ac:dyDescent="0.25">
      <c r="A70" s="6">
        <v>43435</v>
      </c>
      <c r="B70" s="24">
        <v>2176.9899999999998</v>
      </c>
      <c r="C70" s="22">
        <v>43435</v>
      </c>
      <c r="D70" s="21">
        <v>43435</v>
      </c>
      <c r="E70" s="19">
        <f t="shared" si="6"/>
        <v>0</v>
      </c>
      <c r="F70" s="8"/>
    </row>
    <row r="71" spans="1:6" x14ac:dyDescent="0.25">
      <c r="A71" s="6">
        <v>43466</v>
      </c>
      <c r="B71" s="24">
        <v>2176.9899999999998</v>
      </c>
      <c r="C71" s="22">
        <v>43466</v>
      </c>
      <c r="D71" s="21">
        <v>43466</v>
      </c>
      <c r="E71" s="19">
        <f t="shared" si="6"/>
        <v>0</v>
      </c>
      <c r="F71" s="9"/>
    </row>
    <row r="72" spans="1:6" x14ac:dyDescent="0.25">
      <c r="A72" s="6">
        <v>43497</v>
      </c>
      <c r="B72" s="24">
        <v>2176.9899999999998</v>
      </c>
      <c r="C72" s="22">
        <v>43497</v>
      </c>
      <c r="D72" s="21">
        <v>43497</v>
      </c>
      <c r="E72" s="19">
        <f t="shared" si="6"/>
        <v>0</v>
      </c>
      <c r="F72" s="10"/>
    </row>
    <row r="73" spans="1:6" x14ac:dyDescent="0.25">
      <c r="A73" s="6">
        <v>43525</v>
      </c>
      <c r="B73" s="24">
        <v>2176.9899999999998</v>
      </c>
      <c r="C73" s="22">
        <v>43525</v>
      </c>
      <c r="D73" s="23">
        <v>43525</v>
      </c>
      <c r="E73" s="19">
        <f t="shared" si="6"/>
        <v>0</v>
      </c>
    </row>
    <row r="74" spans="1:6" x14ac:dyDescent="0.25">
      <c r="A74" s="6">
        <v>43556</v>
      </c>
      <c r="B74" s="24">
        <v>2176.9899999999998</v>
      </c>
      <c r="C74" s="22">
        <v>43556</v>
      </c>
      <c r="D74" s="23">
        <v>43556</v>
      </c>
      <c r="E74" s="19">
        <f t="shared" si="6"/>
        <v>0</v>
      </c>
    </row>
    <row r="75" spans="1:6" x14ac:dyDescent="0.25">
      <c r="A75" s="6">
        <v>43586</v>
      </c>
      <c r="B75" s="24">
        <v>2176.9899999999998</v>
      </c>
      <c r="C75" s="22">
        <v>43586</v>
      </c>
      <c r="D75" s="23">
        <v>43586</v>
      </c>
      <c r="E75" s="19">
        <f t="shared" si="6"/>
        <v>0</v>
      </c>
    </row>
    <row r="76" spans="1:6" x14ac:dyDescent="0.25">
      <c r="A76" s="6">
        <v>43617</v>
      </c>
      <c r="B76" s="24">
        <v>2176.9899999999998</v>
      </c>
      <c r="C76" s="22">
        <v>43619</v>
      </c>
      <c r="D76" s="23">
        <v>43620</v>
      </c>
      <c r="E76" s="19">
        <f t="shared" si="6"/>
        <v>1</v>
      </c>
    </row>
  </sheetData>
  <mergeCells count="16">
    <mergeCell ref="A24:F24"/>
    <mergeCell ref="A60:F60"/>
    <mergeCell ref="A61:F61"/>
    <mergeCell ref="A62:F62"/>
    <mergeCell ref="A63:F63"/>
    <mergeCell ref="A41:F41"/>
    <mergeCell ref="A42:F42"/>
    <mergeCell ref="A43:F43"/>
    <mergeCell ref="A44:F44"/>
    <mergeCell ref="A40:F40"/>
    <mergeCell ref="B5:F5"/>
    <mergeCell ref="B6:F6"/>
    <mergeCell ref="B7:F7"/>
    <mergeCell ref="A21:F21"/>
    <mergeCell ref="A22:F22"/>
    <mergeCell ref="A23:F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FF417-8F2E-4E1F-8866-BFD837E1994D}">
  <dimension ref="C23:Q39"/>
  <sheetViews>
    <sheetView tabSelected="1" topLeftCell="A7" workbookViewId="0">
      <selection activeCell="N37" sqref="N37:Q37"/>
    </sheetView>
  </sheetViews>
  <sheetFormatPr defaultRowHeight="15" x14ac:dyDescent="0.25"/>
  <cols>
    <col min="3" max="3" width="23.42578125" customWidth="1"/>
    <col min="4" max="7" width="16.7109375" customWidth="1"/>
    <col min="14" max="17" width="14.140625" customWidth="1"/>
  </cols>
  <sheetData>
    <row r="23" spans="3:17" ht="15.75" thickBot="1" x14ac:dyDescent="0.3">
      <c r="D23" s="26">
        <v>2250</v>
      </c>
      <c r="E23" s="26">
        <v>2250</v>
      </c>
      <c r="F23" s="26">
        <v>2250</v>
      </c>
      <c r="G23" s="26">
        <v>2475</v>
      </c>
      <c r="H23" s="1"/>
    </row>
    <row r="24" spans="3:17" ht="15.75" thickBot="1" x14ac:dyDescent="0.3">
      <c r="D24" s="26">
        <v>1500</v>
      </c>
      <c r="E24" s="26">
        <v>1650</v>
      </c>
      <c r="F24" s="26">
        <v>1650</v>
      </c>
      <c r="G24" s="26">
        <v>1650</v>
      </c>
      <c r="H24" s="1"/>
      <c r="N24" s="42">
        <v>26750</v>
      </c>
      <c r="O24" s="43">
        <v>27900</v>
      </c>
      <c r="P24" s="43">
        <v>28951</v>
      </c>
      <c r="Q24" s="43">
        <v>30578</v>
      </c>
    </row>
    <row r="25" spans="3:17" x14ac:dyDescent="0.25">
      <c r="D25" s="26">
        <v>3000</v>
      </c>
      <c r="E25" s="26">
        <v>3000</v>
      </c>
      <c r="F25" s="26">
        <v>3000</v>
      </c>
      <c r="G25" s="26">
        <v>3300</v>
      </c>
      <c r="H25" s="1"/>
    </row>
    <row r="26" spans="3:17" ht="15.75" thickBot="1" x14ac:dyDescent="0.3">
      <c r="D26" s="27">
        <v>26750</v>
      </c>
      <c r="E26" s="27">
        <v>27900</v>
      </c>
      <c r="F26" s="27">
        <v>28951</v>
      </c>
      <c r="G26" s="27">
        <v>30578</v>
      </c>
      <c r="H26" s="1"/>
    </row>
    <row r="27" spans="3:17" ht="15.75" thickBot="1" x14ac:dyDescent="0.3">
      <c r="N27" s="34">
        <v>3204.95</v>
      </c>
      <c r="O27" s="35">
        <v>3204.95</v>
      </c>
      <c r="P27" s="35">
        <v>3204.95</v>
      </c>
      <c r="Q27" s="35">
        <v>3204.95</v>
      </c>
    </row>
    <row r="28" spans="3:17" ht="15.75" thickBot="1" x14ac:dyDescent="0.3">
      <c r="N28" s="36">
        <v>1302.51</v>
      </c>
      <c r="O28" s="37">
        <v>1302.51</v>
      </c>
      <c r="P28" s="37">
        <v>1302.51</v>
      </c>
      <c r="Q28" s="37">
        <v>1302.51</v>
      </c>
    </row>
    <row r="29" spans="3:17" ht="15.75" thickBot="1" x14ac:dyDescent="0.3">
      <c r="C29" t="s">
        <v>41</v>
      </c>
      <c r="D29">
        <v>2019</v>
      </c>
      <c r="E29">
        <v>2020</v>
      </c>
      <c r="F29">
        <v>2021</v>
      </c>
      <c r="G29">
        <v>2022</v>
      </c>
      <c r="N29" s="38">
        <v>923.78</v>
      </c>
      <c r="O29" s="39">
        <v>923.78</v>
      </c>
      <c r="P29" s="39">
        <v>923.78</v>
      </c>
      <c r="Q29" s="39">
        <v>923.78</v>
      </c>
    </row>
    <row r="30" spans="3:17" ht="15.75" thickBot="1" x14ac:dyDescent="0.3">
      <c r="C30" t="s">
        <v>31</v>
      </c>
      <c r="D30" s="29">
        <v>26750</v>
      </c>
      <c r="E30" s="29">
        <v>27900</v>
      </c>
      <c r="F30" s="29">
        <v>28951</v>
      </c>
      <c r="G30" s="29">
        <v>30578</v>
      </c>
      <c r="N30" s="36">
        <v>4158</v>
      </c>
      <c r="O30" s="37">
        <v>4158</v>
      </c>
      <c r="P30" s="37">
        <v>4158</v>
      </c>
      <c r="Q30" s="37">
        <v>4158</v>
      </c>
    </row>
    <row r="31" spans="3:17" ht="15.75" thickBot="1" x14ac:dyDescent="0.3">
      <c r="C31" t="s">
        <v>32</v>
      </c>
      <c r="N31" s="40">
        <v>3697.87</v>
      </c>
      <c r="O31" s="41">
        <v>3697.87</v>
      </c>
      <c r="P31" s="41">
        <v>3697.87</v>
      </c>
      <c r="Q31" s="41">
        <v>3697.87</v>
      </c>
    </row>
    <row r="32" spans="3:17" ht="15.75" thickBot="1" x14ac:dyDescent="0.3">
      <c r="C32" t="s">
        <v>33</v>
      </c>
      <c r="D32" s="28">
        <v>3204.95</v>
      </c>
      <c r="E32" s="28">
        <v>3204.95</v>
      </c>
      <c r="F32" s="28">
        <v>3204.95</v>
      </c>
      <c r="G32" s="28">
        <v>3204.95</v>
      </c>
      <c r="N32" s="36">
        <v>2176.9899999999998</v>
      </c>
      <c r="O32" s="37">
        <v>2176.9899999999998</v>
      </c>
      <c r="P32" s="37">
        <v>2176.9899999999998</v>
      </c>
      <c r="Q32" s="37">
        <v>2176.9899999999998</v>
      </c>
    </row>
    <row r="33" spans="3:17" x14ac:dyDescent="0.25">
      <c r="C33" t="s">
        <v>34</v>
      </c>
      <c r="D33" s="28">
        <v>1302.51</v>
      </c>
      <c r="E33" s="28">
        <v>1302.51</v>
      </c>
      <c r="F33" s="28">
        <v>1302.51</v>
      </c>
      <c r="G33" s="28">
        <v>1302.51</v>
      </c>
    </row>
    <row r="34" spans="3:17" x14ac:dyDescent="0.25">
      <c r="C34" t="s">
        <v>35</v>
      </c>
      <c r="D34" s="28">
        <v>923.78</v>
      </c>
      <c r="E34" s="28">
        <v>923.78</v>
      </c>
      <c r="F34" s="28">
        <v>923.78</v>
      </c>
      <c r="G34" s="28">
        <v>923.78</v>
      </c>
      <c r="N34" s="33">
        <f>SUM(N27:N33)</f>
        <v>15464.1</v>
      </c>
      <c r="O34" s="33">
        <f t="shared" ref="O34:Q34" si="0">SUM(O27:O33)</f>
        <v>15464.1</v>
      </c>
      <c r="P34" s="33">
        <f t="shared" si="0"/>
        <v>15464.1</v>
      </c>
      <c r="Q34" s="33">
        <f t="shared" si="0"/>
        <v>15464.1</v>
      </c>
    </row>
    <row r="35" spans="3:17" x14ac:dyDescent="0.25">
      <c r="C35" t="s">
        <v>36</v>
      </c>
      <c r="D35" s="28">
        <v>4158</v>
      </c>
      <c r="E35" s="28">
        <v>4158</v>
      </c>
      <c r="F35" s="28">
        <v>4158</v>
      </c>
      <c r="G35" s="28">
        <v>4158</v>
      </c>
    </row>
    <row r="36" spans="3:17" x14ac:dyDescent="0.25">
      <c r="C36" s="30" t="s">
        <v>40</v>
      </c>
      <c r="D36" s="32">
        <v>3639.83</v>
      </c>
      <c r="E36" s="32">
        <v>3639.83</v>
      </c>
      <c r="F36" s="32">
        <v>3639.83</v>
      </c>
      <c r="G36" s="32">
        <v>3639.83</v>
      </c>
    </row>
    <row r="37" spans="3:17" x14ac:dyDescent="0.25">
      <c r="C37" t="s">
        <v>37</v>
      </c>
      <c r="D37" s="28">
        <v>2176.9899999999998</v>
      </c>
      <c r="E37" s="28">
        <v>2176.9899999999998</v>
      </c>
      <c r="F37" s="28">
        <v>2176.9899999999998</v>
      </c>
      <c r="G37" s="28">
        <v>2176.9899999999998</v>
      </c>
      <c r="N37" s="31">
        <f>N24/N34</f>
        <v>1.7298129215408591</v>
      </c>
      <c r="O37" s="31">
        <f t="shared" ref="O37:Q37" si="1">O24/O34</f>
        <v>1.8041787106912137</v>
      </c>
      <c r="P37" s="31">
        <f t="shared" si="1"/>
        <v>1.8721425753842771</v>
      </c>
      <c r="Q37" s="31">
        <f t="shared" si="1"/>
        <v>1.9773540005561268</v>
      </c>
    </row>
    <row r="38" spans="3:17" x14ac:dyDescent="0.25">
      <c r="C38" t="s">
        <v>38</v>
      </c>
      <c r="D38" s="28">
        <f>SUM(D32:D37)</f>
        <v>15406.06</v>
      </c>
      <c r="E38" s="28">
        <f t="shared" ref="E38:G38" si="2">SUM(E32:E37)</f>
        <v>15406.06</v>
      </c>
      <c r="F38" s="28">
        <f t="shared" si="2"/>
        <v>15406.06</v>
      </c>
      <c r="G38" s="28">
        <f t="shared" si="2"/>
        <v>15406.06</v>
      </c>
    </row>
    <row r="39" spans="3:17" x14ac:dyDescent="0.25">
      <c r="C39" t="s">
        <v>39</v>
      </c>
      <c r="D39" s="31">
        <f>D30/D38</f>
        <v>1.7363297299893679</v>
      </c>
      <c r="E39" s="31">
        <f t="shared" ref="E39:G39" si="3">E30/E38</f>
        <v>1.8109756809982567</v>
      </c>
      <c r="F39" s="31">
        <f t="shared" si="3"/>
        <v>1.8791955892681191</v>
      </c>
      <c r="G39" s="31">
        <f t="shared" si="3"/>
        <v>1.9848033825650426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 Ratanak</dc:creator>
  <cp:lastModifiedBy>Sok Ratanak</cp:lastModifiedBy>
  <dcterms:created xsi:type="dcterms:W3CDTF">2019-06-24T01:33:38Z</dcterms:created>
  <dcterms:modified xsi:type="dcterms:W3CDTF">2019-06-24T10:10:45Z</dcterms:modified>
</cp:coreProperties>
</file>