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10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N21" i="1"/>
  <c r="N20" i="1"/>
  <c r="N19" i="1"/>
  <c r="N18" i="1"/>
  <c r="N17" i="1"/>
  <c r="N16" i="1"/>
  <c r="N15" i="1"/>
  <c r="N14" i="1"/>
  <c r="N13" i="1"/>
  <c r="N12" i="1"/>
  <c r="N11" i="1"/>
  <c r="G12" i="1"/>
  <c r="G13" i="1"/>
  <c r="G14" i="1"/>
  <c r="G15" i="1"/>
  <c r="G16" i="1"/>
  <c r="G17" i="1"/>
  <c r="G18" i="1"/>
  <c r="G19" i="1"/>
  <c r="G20" i="1"/>
  <c r="G21" i="1"/>
  <c r="G11" i="1"/>
  <c r="G90" i="1"/>
  <c r="E90" i="1"/>
  <c r="D90" i="1"/>
  <c r="G89" i="1"/>
  <c r="E89" i="1"/>
  <c r="F89" i="1"/>
  <c r="D89" i="1"/>
  <c r="H78" i="1"/>
  <c r="H79" i="1" s="1"/>
  <c r="H77" i="1"/>
  <c r="F90" i="1"/>
  <c r="H80" i="1" l="1"/>
  <c r="H81" i="1" s="1"/>
  <c r="H82" i="1" s="1"/>
  <c r="H83" i="1" s="1"/>
  <c r="H84" i="1" s="1"/>
  <c r="H85" i="1" s="1"/>
  <c r="H86" i="1" s="1"/>
  <c r="H87" i="1" s="1"/>
  <c r="H88" i="1" s="1"/>
  <c r="E67" i="1"/>
  <c r="F67" i="1"/>
  <c r="G67" i="1"/>
  <c r="D67" i="1"/>
  <c r="E66" i="1"/>
  <c r="F66" i="1"/>
  <c r="G66" i="1"/>
  <c r="D66" i="1"/>
  <c r="H55" i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54" i="1"/>
  <c r="H90" i="1" l="1"/>
  <c r="H67" i="1"/>
  <c r="E43" i="1"/>
  <c r="F43" i="1"/>
  <c r="G43" i="1"/>
  <c r="D43" i="1"/>
  <c r="E42" i="1"/>
  <c r="F42" i="1"/>
  <c r="G42" i="1"/>
  <c r="D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E31" i="1"/>
  <c r="H31" i="1"/>
  <c r="H30" i="1"/>
  <c r="G31" i="1"/>
  <c r="G30" i="1"/>
  <c r="E30" i="1"/>
  <c r="H32" i="1" l="1"/>
  <c r="H33" i="1" l="1"/>
  <c r="H34" i="1" s="1"/>
  <c r="H35" i="1" s="1"/>
  <c r="H36" i="1" s="1"/>
  <c r="H37" i="1" s="1"/>
  <c r="H38" i="1" s="1"/>
  <c r="H39" i="1" s="1"/>
  <c r="H40" i="1" s="1"/>
  <c r="H41" i="1" s="1"/>
  <c r="H43" i="1" l="1"/>
</calcChain>
</file>

<file path=xl/sharedStrings.xml><?xml version="1.0" encoding="utf-8"?>
<sst xmlns="http://schemas.openxmlformats.org/spreadsheetml/2006/main" count="60" uniqueCount="28">
  <si>
    <t>RHBIBL</t>
  </si>
  <si>
    <t>No.</t>
  </si>
  <si>
    <t>Installment Amount</t>
  </si>
  <si>
    <t>Due Date</t>
  </si>
  <si>
    <t>Payment Date</t>
  </si>
  <si>
    <t>Days Past Due</t>
  </si>
  <si>
    <t>Month</t>
  </si>
  <si>
    <t>No. of Transaction</t>
  </si>
  <si>
    <t>Debit (USD)</t>
  </si>
  <si>
    <t>Credit (USD)</t>
  </si>
  <si>
    <t>Balance (USD)</t>
  </si>
  <si>
    <t>Balance Forward</t>
  </si>
  <si>
    <t>Total</t>
  </si>
  <si>
    <t>Average</t>
  </si>
  <si>
    <t>Mr. Chhang Y Vou and Mdm. Sek Ponnavoeun</t>
  </si>
  <si>
    <t>Drawdown loan of USD100K</t>
  </si>
  <si>
    <t>Drawdown loan of USD10K</t>
  </si>
  <si>
    <t>Bank: ACLEDA</t>
  </si>
  <si>
    <t>Bank: RHB</t>
  </si>
  <si>
    <t>Sep/15 to Aug/16</t>
  </si>
  <si>
    <t>Account: 2-01-0002-00005685-8</t>
  </si>
  <si>
    <t>Account: 1-01-0002-00000109-0</t>
  </si>
  <si>
    <t>Conduct of TL1: USD210K</t>
  </si>
  <si>
    <t>Period: Oct/15 to Sep/16</t>
  </si>
  <si>
    <t>Borrower: Mr. Chhang Y Vou and Mdm. Sek Ponnavoeun</t>
  </si>
  <si>
    <t>Account No. : 40001001134500000</t>
  </si>
  <si>
    <t>Account No. : 40001001455700000</t>
  </si>
  <si>
    <t>Conduct of HL: USD300K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</si>
</sst>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6" formatCode="[$-409]d\-mmm\-yy;@"/>
    <numFmt numFmtId="167" formatCode="0_);\(0\)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/>
    <xf numFmtId="1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2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7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 wrapText="1"/>
    </xf>
    <xf numFmtId="167" fontId="2" fillId="0" borderId="6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90"/>
  <sheetViews>
    <sheetView tabSelected="1" topLeftCell="C4" zoomScaleNormal="100" workbookViewId="0">
      <selection activeCell="H19" sqref="H19"/>
    </sheetView>
  </sheetViews>
  <sheetFormatPr defaultRowHeight="15" x14ac:dyDescent="0.25"/>
  <cols>
    <col min="2" max="2" width="28.140625" customWidth="1"/>
    <col min="3" max="3" width="17" customWidth="1"/>
    <col min="4" max="4" width="11.5703125" customWidth="1"/>
    <col min="5" max="5" width="13.140625" customWidth="1"/>
    <col min="6" max="6" width="13.7109375" customWidth="1"/>
    <col min="7" max="7" width="17" customWidth="1"/>
    <col min="8" max="8" width="23.42578125" customWidth="1"/>
    <col min="10" max="14" width="13.7109375" customWidth="1"/>
  </cols>
  <sheetData>
    <row r="5" spans="3:14" x14ac:dyDescent="0.25">
      <c r="C5" s="22" t="s">
        <v>0</v>
      </c>
      <c r="D5" s="22"/>
      <c r="E5" s="22"/>
      <c r="F5" s="22"/>
      <c r="G5" s="22"/>
      <c r="J5" s="22" t="s">
        <v>0</v>
      </c>
      <c r="K5" s="22"/>
      <c r="L5" s="22"/>
      <c r="M5" s="22"/>
      <c r="N5" s="22"/>
    </row>
    <row r="6" spans="3:14" x14ac:dyDescent="0.25">
      <c r="C6" s="22" t="s">
        <v>22</v>
      </c>
      <c r="D6" s="22"/>
      <c r="E6" s="22"/>
      <c r="F6" s="22"/>
      <c r="G6" s="22"/>
      <c r="J6" s="22" t="s">
        <v>27</v>
      </c>
      <c r="K6" s="22"/>
      <c r="L6" s="22"/>
      <c r="M6" s="22"/>
      <c r="N6" s="22"/>
    </row>
    <row r="7" spans="3:14" x14ac:dyDescent="0.25">
      <c r="C7" s="22" t="s">
        <v>23</v>
      </c>
      <c r="D7" s="22"/>
      <c r="E7" s="22"/>
      <c r="F7" s="22"/>
      <c r="G7" s="22"/>
      <c r="J7" s="22" t="s">
        <v>23</v>
      </c>
      <c r="K7" s="22"/>
      <c r="L7" s="22"/>
      <c r="M7" s="22"/>
      <c r="N7" s="22"/>
    </row>
    <row r="8" spans="3:14" x14ac:dyDescent="0.25">
      <c r="C8" s="26" t="s">
        <v>25</v>
      </c>
      <c r="D8" s="26"/>
      <c r="E8" s="26"/>
      <c r="F8" s="26"/>
      <c r="G8" s="26"/>
      <c r="H8" s="27"/>
      <c r="I8" s="27"/>
      <c r="J8" s="26" t="s">
        <v>26</v>
      </c>
      <c r="K8" s="26"/>
      <c r="L8" s="26"/>
      <c r="M8" s="26"/>
      <c r="N8" s="26"/>
    </row>
    <row r="9" spans="3:14" ht="15" customHeight="1" x14ac:dyDescent="0.25">
      <c r="C9" s="22" t="s">
        <v>24</v>
      </c>
      <c r="D9" s="22"/>
      <c r="E9" s="22"/>
      <c r="F9" s="22"/>
      <c r="G9" s="22"/>
      <c r="J9" s="22" t="s">
        <v>24</v>
      </c>
      <c r="K9" s="22"/>
      <c r="L9" s="22"/>
      <c r="M9" s="22"/>
      <c r="N9" s="22"/>
    </row>
    <row r="10" spans="3:14" ht="24" x14ac:dyDescent="0.25"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J10" s="1" t="s">
        <v>1</v>
      </c>
      <c r="K10" s="1" t="s">
        <v>2</v>
      </c>
      <c r="L10" s="1" t="s">
        <v>3</v>
      </c>
      <c r="M10" s="1" t="s">
        <v>4</v>
      </c>
      <c r="N10" s="1" t="s">
        <v>5</v>
      </c>
    </row>
    <row r="11" spans="3:14" x14ac:dyDescent="0.25">
      <c r="C11" s="2">
        <v>1</v>
      </c>
      <c r="D11" s="3">
        <v>3486.25</v>
      </c>
      <c r="E11" s="24">
        <v>42296</v>
      </c>
      <c r="F11" s="24">
        <v>42297</v>
      </c>
      <c r="G11" s="25">
        <f>F11-E11</f>
        <v>1</v>
      </c>
      <c r="J11" s="2">
        <v>1</v>
      </c>
      <c r="K11" s="3">
        <v>4396</v>
      </c>
      <c r="L11" s="24">
        <v>42318</v>
      </c>
      <c r="M11" s="24">
        <v>42319</v>
      </c>
      <c r="N11" s="25">
        <f t="shared" ref="N11:N21" si="0">M11-L11</f>
        <v>1</v>
      </c>
    </row>
    <row r="12" spans="3:14" x14ac:dyDescent="0.25">
      <c r="C12" s="2">
        <v>2</v>
      </c>
      <c r="D12" s="3">
        <v>3486.25</v>
      </c>
      <c r="E12" s="24">
        <v>42327</v>
      </c>
      <c r="F12" s="24">
        <v>42335</v>
      </c>
      <c r="G12" s="25">
        <f t="shared" ref="G12:G22" si="1">F12-E12</f>
        <v>8</v>
      </c>
      <c r="J12" s="2">
        <v>2</v>
      </c>
      <c r="K12" s="3">
        <v>4396</v>
      </c>
      <c r="L12" s="24">
        <v>42346</v>
      </c>
      <c r="M12" s="24">
        <v>42347</v>
      </c>
      <c r="N12" s="25">
        <f t="shared" si="0"/>
        <v>1</v>
      </c>
    </row>
    <row r="13" spans="3:14" x14ac:dyDescent="0.25">
      <c r="C13" s="2">
        <v>3</v>
      </c>
      <c r="D13" s="3">
        <v>3486.25</v>
      </c>
      <c r="E13" s="24">
        <v>42357</v>
      </c>
      <c r="F13" s="24">
        <v>42359</v>
      </c>
      <c r="G13" s="25">
        <f t="shared" si="1"/>
        <v>2</v>
      </c>
      <c r="J13" s="2">
        <v>3</v>
      </c>
      <c r="K13" s="3">
        <v>4396</v>
      </c>
      <c r="L13" s="24">
        <v>42377</v>
      </c>
      <c r="M13" s="24">
        <v>42377</v>
      </c>
      <c r="N13" s="25">
        <f t="shared" si="0"/>
        <v>0</v>
      </c>
    </row>
    <row r="14" spans="3:14" x14ac:dyDescent="0.25">
      <c r="C14" s="2">
        <v>4</v>
      </c>
      <c r="D14" s="3">
        <v>3486.25</v>
      </c>
      <c r="E14" s="24">
        <v>42388</v>
      </c>
      <c r="F14" s="24">
        <v>42394</v>
      </c>
      <c r="G14" s="25">
        <f t="shared" si="1"/>
        <v>6</v>
      </c>
      <c r="J14" s="2">
        <v>4</v>
      </c>
      <c r="K14" s="3">
        <v>4396</v>
      </c>
      <c r="L14" s="24">
        <v>42408</v>
      </c>
      <c r="M14" s="24">
        <v>42408</v>
      </c>
      <c r="N14" s="25">
        <f t="shared" si="0"/>
        <v>0</v>
      </c>
    </row>
    <row r="15" spans="3:14" x14ac:dyDescent="0.25">
      <c r="C15" s="2">
        <v>5</v>
      </c>
      <c r="D15" s="3">
        <v>3486.25</v>
      </c>
      <c r="E15" s="24">
        <v>42419</v>
      </c>
      <c r="F15" s="24">
        <v>42419</v>
      </c>
      <c r="G15" s="25">
        <f t="shared" si="1"/>
        <v>0</v>
      </c>
      <c r="J15" s="2">
        <v>5</v>
      </c>
      <c r="K15" s="3">
        <v>4396</v>
      </c>
      <c r="L15" s="24">
        <v>42438</v>
      </c>
      <c r="M15" s="24">
        <v>42439</v>
      </c>
      <c r="N15" s="25">
        <f t="shared" si="0"/>
        <v>1</v>
      </c>
    </row>
    <row r="16" spans="3:14" x14ac:dyDescent="0.25">
      <c r="C16" s="2">
        <v>6</v>
      </c>
      <c r="D16" s="3">
        <v>3486.25</v>
      </c>
      <c r="E16" s="24">
        <v>42448</v>
      </c>
      <c r="F16" s="24">
        <v>42450</v>
      </c>
      <c r="G16" s="25">
        <f t="shared" si="1"/>
        <v>2</v>
      </c>
      <c r="J16" s="2">
        <v>6</v>
      </c>
      <c r="K16" s="3">
        <v>4396</v>
      </c>
      <c r="L16" s="24">
        <v>42468</v>
      </c>
      <c r="M16" s="24">
        <v>42472</v>
      </c>
      <c r="N16" s="25">
        <f t="shared" si="0"/>
        <v>4</v>
      </c>
    </row>
    <row r="17" spans="3:14" x14ac:dyDescent="0.25">
      <c r="C17" s="2">
        <v>7</v>
      </c>
      <c r="D17" s="3">
        <v>3486.25</v>
      </c>
      <c r="E17" s="24">
        <v>42479</v>
      </c>
      <c r="F17" s="24">
        <v>42480</v>
      </c>
      <c r="G17" s="25">
        <f t="shared" si="1"/>
        <v>1</v>
      </c>
      <c r="J17" s="2">
        <v>7</v>
      </c>
      <c r="K17" s="3">
        <v>4396</v>
      </c>
      <c r="L17" s="24">
        <v>42499</v>
      </c>
      <c r="M17" s="24">
        <v>42500</v>
      </c>
      <c r="N17" s="25">
        <f t="shared" si="0"/>
        <v>1</v>
      </c>
    </row>
    <row r="18" spans="3:14" x14ac:dyDescent="0.25">
      <c r="C18" s="2">
        <v>8</v>
      </c>
      <c r="D18" s="3">
        <v>3486.25</v>
      </c>
      <c r="E18" s="24">
        <v>42509</v>
      </c>
      <c r="F18" s="24">
        <v>42509</v>
      </c>
      <c r="G18" s="25">
        <f t="shared" si="1"/>
        <v>0</v>
      </c>
      <c r="J18" s="2">
        <v>8</v>
      </c>
      <c r="K18" s="3">
        <v>4396</v>
      </c>
      <c r="L18" s="24">
        <v>42529</v>
      </c>
      <c r="M18" s="24">
        <v>42530</v>
      </c>
      <c r="N18" s="25">
        <f t="shared" si="0"/>
        <v>1</v>
      </c>
    </row>
    <row r="19" spans="3:14" x14ac:dyDescent="0.25">
      <c r="C19" s="2">
        <v>9</v>
      </c>
      <c r="D19" s="3">
        <v>3486.25</v>
      </c>
      <c r="E19" s="24">
        <v>42541</v>
      </c>
      <c r="F19" s="24">
        <v>42542</v>
      </c>
      <c r="G19" s="25">
        <f t="shared" si="1"/>
        <v>1</v>
      </c>
      <c r="J19" s="2">
        <v>9</v>
      </c>
      <c r="K19" s="3">
        <v>4396</v>
      </c>
      <c r="L19" s="24">
        <v>42559</v>
      </c>
      <c r="M19" s="24">
        <v>42559</v>
      </c>
      <c r="N19" s="25">
        <f t="shared" si="0"/>
        <v>0</v>
      </c>
    </row>
    <row r="20" spans="3:14" x14ac:dyDescent="0.25">
      <c r="C20" s="2">
        <v>10</v>
      </c>
      <c r="D20" s="3">
        <v>3486.25</v>
      </c>
      <c r="E20" s="24">
        <v>42570</v>
      </c>
      <c r="F20" s="24">
        <v>42572</v>
      </c>
      <c r="G20" s="25">
        <f t="shared" si="1"/>
        <v>2</v>
      </c>
      <c r="J20" s="2">
        <v>10</v>
      </c>
      <c r="K20" s="3">
        <v>4432</v>
      </c>
      <c r="L20" s="24">
        <v>42590</v>
      </c>
      <c r="M20" s="24">
        <v>42590</v>
      </c>
      <c r="N20" s="25">
        <f t="shared" si="0"/>
        <v>0</v>
      </c>
    </row>
    <row r="21" spans="3:14" x14ac:dyDescent="0.25">
      <c r="C21" s="23">
        <v>11</v>
      </c>
      <c r="D21" s="3">
        <v>3511.97</v>
      </c>
      <c r="E21" s="24">
        <v>42601</v>
      </c>
      <c r="F21" s="24">
        <v>42604</v>
      </c>
      <c r="G21" s="25">
        <f t="shared" si="1"/>
        <v>3</v>
      </c>
      <c r="J21" s="28">
        <v>11</v>
      </c>
      <c r="K21" s="29">
        <v>4432</v>
      </c>
      <c r="L21" s="30">
        <v>42621</v>
      </c>
      <c r="M21" s="30">
        <v>42621</v>
      </c>
      <c r="N21" s="31">
        <f t="shared" si="0"/>
        <v>0</v>
      </c>
    </row>
    <row r="22" spans="3:14" x14ac:dyDescent="0.25">
      <c r="C22" s="23">
        <v>12</v>
      </c>
      <c r="D22" s="3">
        <v>3511.97</v>
      </c>
      <c r="E22" s="24">
        <v>42632</v>
      </c>
      <c r="F22" s="24">
        <v>42633</v>
      </c>
      <c r="G22" s="25">
        <f t="shared" si="1"/>
        <v>1</v>
      </c>
      <c r="J22" s="32"/>
      <c r="K22" s="33"/>
      <c r="L22" s="34"/>
      <c r="M22" s="34"/>
      <c r="N22" s="35"/>
    </row>
    <row r="25" spans="3:14" x14ac:dyDescent="0.25">
      <c r="C25" s="16" t="s">
        <v>17</v>
      </c>
      <c r="D25" s="17"/>
      <c r="E25" s="17"/>
      <c r="F25" s="17"/>
      <c r="G25" s="17"/>
      <c r="H25" s="18"/>
    </row>
    <row r="26" spans="3:14" x14ac:dyDescent="0.25">
      <c r="C26" s="16" t="s">
        <v>14</v>
      </c>
      <c r="D26" s="17"/>
      <c r="E26" s="17"/>
      <c r="F26" s="17"/>
      <c r="G26" s="17"/>
      <c r="H26" s="18"/>
    </row>
    <row r="27" spans="3:14" x14ac:dyDescent="0.25">
      <c r="C27" s="16" t="s">
        <v>19</v>
      </c>
      <c r="D27" s="17"/>
      <c r="E27" s="17"/>
      <c r="F27" s="17"/>
      <c r="G27" s="17"/>
      <c r="H27" s="18"/>
    </row>
    <row r="28" spans="3:14" ht="30" x14ac:dyDescent="0.25">
      <c r="C28" s="13" t="s">
        <v>6</v>
      </c>
      <c r="D28" s="14" t="s">
        <v>7</v>
      </c>
      <c r="E28" s="13" t="s">
        <v>8</v>
      </c>
      <c r="F28" s="14" t="s">
        <v>7</v>
      </c>
      <c r="G28" s="13" t="s">
        <v>9</v>
      </c>
      <c r="H28" s="13" t="s">
        <v>10</v>
      </c>
    </row>
    <row r="29" spans="3:14" x14ac:dyDescent="0.25">
      <c r="C29" s="19" t="s">
        <v>11</v>
      </c>
      <c r="D29" s="20"/>
      <c r="E29" s="20"/>
      <c r="F29" s="20"/>
      <c r="G29" s="21"/>
      <c r="H29" s="12">
        <v>128.49</v>
      </c>
    </row>
    <row r="30" spans="3:14" x14ac:dyDescent="0.25">
      <c r="C30" s="8">
        <v>42248</v>
      </c>
      <c r="D30" s="4">
        <v>20</v>
      </c>
      <c r="E30" s="12">
        <f>0.5+1000+454.67+3.68+100+4600+450000+60000+315000+83+40000+10000+80+20000+5672.92+1000+5000+3000+1300+4850</f>
        <v>922144.77</v>
      </c>
      <c r="F30" s="4">
        <v>9</v>
      </c>
      <c r="G30" s="12">
        <f>4700+1000+80+500+450000+450000+10000+1100+5000</f>
        <v>922380</v>
      </c>
      <c r="H30" s="12">
        <f>H29+G30-E30</f>
        <v>363.71999999997206</v>
      </c>
    </row>
    <row r="31" spans="3:14" x14ac:dyDescent="0.25">
      <c r="C31" s="8">
        <v>42278</v>
      </c>
      <c r="D31" s="4">
        <v>10</v>
      </c>
      <c r="E31" s="12">
        <f>0.5+5500+200+440.06+4068.75+29.27+93.33+5595.3+1.5</f>
        <v>15928.710000000003</v>
      </c>
      <c r="F31" s="4">
        <v>6</v>
      </c>
      <c r="G31" s="12">
        <f>5500+400+4100+100+5672.92+8000</f>
        <v>23772.92</v>
      </c>
      <c r="H31" s="12">
        <f t="shared" ref="H31:H41" si="2">H30+G31-E31</f>
        <v>8207.9299999999675</v>
      </c>
    </row>
    <row r="32" spans="3:14" x14ac:dyDescent="0.25">
      <c r="C32" s="8">
        <v>42309</v>
      </c>
      <c r="D32" s="4">
        <v>14</v>
      </c>
      <c r="E32" s="12">
        <f>4900+5300+300+700+2050+0.5+2400+454.67+3549.6+500+0.01+19.15+90.42+2000</f>
        <v>22264.35</v>
      </c>
      <c r="F32" s="4">
        <v>7</v>
      </c>
      <c r="G32" s="12">
        <f>5160+1010+1400+4000+500+150+2000</f>
        <v>14220</v>
      </c>
      <c r="H32" s="12">
        <f t="shared" si="2"/>
        <v>163.579999999969</v>
      </c>
    </row>
    <row r="33" spans="2:8" x14ac:dyDescent="0.25">
      <c r="C33" s="8">
        <v>42339</v>
      </c>
      <c r="D33" s="4">
        <v>8</v>
      </c>
      <c r="E33" s="12">
        <f>600+1000+0.5+3806.25+440+81.67+800+1000</f>
        <v>7728.42</v>
      </c>
      <c r="F33" s="4">
        <v>3</v>
      </c>
      <c r="G33" s="12">
        <f>1598.4+5274.72+1120</f>
        <v>7993.1200000000008</v>
      </c>
      <c r="H33" s="12">
        <f t="shared" si="2"/>
        <v>428.27999999996973</v>
      </c>
    </row>
    <row r="34" spans="2:8" x14ac:dyDescent="0.25">
      <c r="B34" s="10" t="s">
        <v>15</v>
      </c>
      <c r="C34" s="9">
        <v>42370</v>
      </c>
      <c r="D34" s="4">
        <v>15</v>
      </c>
      <c r="E34" s="12">
        <f>50+0.5+100+50+3.68+100+1000+5+176000+4068.75+484+93.33+29.33+40000+4000+100+2+1000+40000+400</f>
        <v>267486.58999999997</v>
      </c>
      <c r="F34" s="4">
        <v>8</v>
      </c>
      <c r="G34" s="12">
        <f>1100+65000+11000+100000+35000+4195+10891+40000</f>
        <v>267186</v>
      </c>
      <c r="H34" s="12">
        <f t="shared" si="2"/>
        <v>127.69000000000233</v>
      </c>
    </row>
    <row r="35" spans="2:8" x14ac:dyDescent="0.25">
      <c r="C35" s="8">
        <v>42401</v>
      </c>
      <c r="D35" s="4">
        <v>11</v>
      </c>
      <c r="E35" s="12">
        <f>15100+6000+4000+0.5+81.67+10000+15000+16100+1085+2737.36+1331.39</f>
        <v>71435.92</v>
      </c>
      <c r="F35" s="4">
        <v>6</v>
      </c>
      <c r="G35" s="12">
        <f>6000+15100+40000+9000+1500+20000</f>
        <v>91600</v>
      </c>
      <c r="H35" s="12">
        <f t="shared" si="2"/>
        <v>20291.770000000004</v>
      </c>
    </row>
    <row r="36" spans="2:8" x14ac:dyDescent="0.25">
      <c r="C36" s="8">
        <v>42430</v>
      </c>
      <c r="D36" s="4">
        <v>26</v>
      </c>
      <c r="E36" s="12">
        <f>3100+7940+1950+2000+400+4700+8200+2000+0.5+5000+4800+1015+3806.25+5000+1200+1000+53850+6200+2800+6200+5700+6000+2000+61069+5600+12000</f>
        <v>213530.75</v>
      </c>
      <c r="F36" s="4">
        <v>14</v>
      </c>
      <c r="G36" s="12">
        <f>8000+3940+3000+5000+25076+50000+5029.86+6239+1500+1000+1000+5000+61069+19000</f>
        <v>194853.86</v>
      </c>
      <c r="H36" s="12">
        <f t="shared" si="2"/>
        <v>1614.8800000000047</v>
      </c>
    </row>
    <row r="37" spans="2:8" x14ac:dyDescent="0.25">
      <c r="C37" s="8">
        <v>42461</v>
      </c>
      <c r="D37" s="4">
        <v>23</v>
      </c>
      <c r="E37" s="12">
        <f>5950+5000+5200+0.5+4000+6000+3000+3700+46.67+3000+1.46+5000+27.71+5000+1190+3390.79+5000+1071.71+3500+1100+1.5+5700+15000</f>
        <v>81880.34</v>
      </c>
      <c r="F37" s="4">
        <v>15</v>
      </c>
      <c r="G37" s="12">
        <f>4500+1450+6565.41+16500+1000+1500+16500+1000+10000+800+5200+500+12000+10000+4500</f>
        <v>92015.41</v>
      </c>
      <c r="H37" s="12">
        <f t="shared" si="2"/>
        <v>11749.950000000012</v>
      </c>
    </row>
    <row r="38" spans="2:8" x14ac:dyDescent="0.25">
      <c r="B38" s="10" t="s">
        <v>16</v>
      </c>
      <c r="C38" s="9">
        <v>42491</v>
      </c>
      <c r="D38" s="4">
        <v>36</v>
      </c>
      <c r="E38" s="12">
        <f>7450+1000+6250+46.67+10000+25000+0.5+600+300+5200+4500+3723.13+6500+8750+936.25+500+500+7750+1000+1000+620+5000+9050+500+5+10000+2000+64.17+10000+35+15000+341.25+75000+21+10000+20000</f>
        <v>248642.96999999997</v>
      </c>
      <c r="F38" s="4">
        <v>13</v>
      </c>
      <c r="G38" s="12">
        <f>5000+4500+14000+10000+5264.52+10000+30000+1349+15000+10000+2000+137500+883</f>
        <v>245496.52000000002</v>
      </c>
      <c r="H38" s="12">
        <f t="shared" si="2"/>
        <v>8603.5000000000582</v>
      </c>
    </row>
    <row r="39" spans="2:8" x14ac:dyDescent="0.25">
      <c r="C39" s="8">
        <v>42522</v>
      </c>
      <c r="D39" s="4">
        <v>25</v>
      </c>
      <c r="E39" s="12">
        <f>590+500+2843+200+8600+500+0.5+5200+4400+10000+5600+5+16+9000+3591.88+5400+1000+1000+45000+3500+2800+3000+2000+5350+1</f>
        <v>120097.38</v>
      </c>
      <c r="F39" s="4">
        <v>16</v>
      </c>
      <c r="G39" s="12">
        <f>2500+3000+8180.42+6000+5000+2000+3320+17300+1940+5000+45000+5350+2000+5300+19696+1</f>
        <v>131587.41999999998</v>
      </c>
      <c r="H39" s="12">
        <f t="shared" si="2"/>
        <v>20093.540000000037</v>
      </c>
    </row>
    <row r="40" spans="2:8" x14ac:dyDescent="0.25">
      <c r="C40" s="8">
        <v>42552</v>
      </c>
      <c r="D40" s="4">
        <v>37</v>
      </c>
      <c r="E40" s="12">
        <f>171.11+2500+8850+5000+130000+11850+100+16+8206+120+1200+10000+0.5+5200+2650+100+1+50.12+5000+154+40000+15.75+5000+1000+700+3303.13+26696.87+3303.13+5250+5670+1000+1000+130000+1.5+250.06+4000+5</f>
        <v>418364.17</v>
      </c>
      <c r="F40" s="4">
        <v>18</v>
      </c>
      <c r="G40" s="12">
        <f>2740.8+10000+40000+90000+5000+2000+10000+62000+1102+6644+19218+2797.2+200+12735+100000+30000+4000+13000</f>
        <v>411437</v>
      </c>
      <c r="H40" s="12">
        <f t="shared" si="2"/>
        <v>13166.370000000054</v>
      </c>
    </row>
    <row r="41" spans="2:8" x14ac:dyDescent="0.25">
      <c r="C41" s="8">
        <v>42583</v>
      </c>
      <c r="D41" s="4">
        <v>18</v>
      </c>
      <c r="E41" s="12">
        <f>100+9650+3200+93.21+0.48+720.54+0.5+3500+10000+3074.17+5450+2950+271.25+1085+7100+10+300+5+1000</f>
        <v>48510.15</v>
      </c>
      <c r="F41" s="4">
        <v>11</v>
      </c>
      <c r="G41" s="12">
        <f>3500+800+10000+3593.83+3613+4500+4000+3213+1000+1175+14000</f>
        <v>49394.83</v>
      </c>
      <c r="H41" s="12">
        <f t="shared" si="2"/>
        <v>14051.050000000054</v>
      </c>
    </row>
    <row r="42" spans="2:8" x14ac:dyDescent="0.25">
      <c r="C42" s="4" t="s">
        <v>12</v>
      </c>
      <c r="D42" s="4">
        <f>SUM(D30:D41)</f>
        <v>243</v>
      </c>
      <c r="E42" s="12">
        <f t="shared" ref="E42:G42" si="3">SUM(E30:E41)</f>
        <v>2438014.5199999996</v>
      </c>
      <c r="F42" s="4">
        <f t="shared" si="3"/>
        <v>126</v>
      </c>
      <c r="G42" s="12">
        <f t="shared" si="3"/>
        <v>2451937.08</v>
      </c>
      <c r="H42" s="12"/>
    </row>
    <row r="43" spans="2:8" x14ac:dyDescent="0.25">
      <c r="C43" s="4" t="s">
        <v>13</v>
      </c>
      <c r="D43" s="11">
        <f>AVERAGE(D30:D41)</f>
        <v>20.25</v>
      </c>
      <c r="E43" s="12">
        <f t="shared" ref="E43:H43" si="4">AVERAGE(E30:E41)</f>
        <v>203167.87666666662</v>
      </c>
      <c r="F43" s="11">
        <f t="shared" si="4"/>
        <v>10.5</v>
      </c>
      <c r="G43" s="12">
        <f t="shared" si="4"/>
        <v>204328.09</v>
      </c>
      <c r="H43" s="12">
        <f t="shared" si="4"/>
        <v>8238.5216666666747</v>
      </c>
    </row>
    <row r="48" spans="2:8" x14ac:dyDescent="0.25">
      <c r="C48" s="16" t="s">
        <v>18</v>
      </c>
      <c r="D48" s="17"/>
      <c r="E48" s="17"/>
      <c r="F48" s="17"/>
      <c r="G48" s="17"/>
      <c r="H48" s="18"/>
    </row>
    <row r="49" spans="3:8" x14ac:dyDescent="0.25">
      <c r="C49" s="5" t="s">
        <v>20</v>
      </c>
      <c r="D49" s="6"/>
      <c r="E49" s="6"/>
      <c r="F49" s="6"/>
      <c r="G49" s="6"/>
      <c r="H49" s="7"/>
    </row>
    <row r="50" spans="3:8" x14ac:dyDescent="0.25">
      <c r="C50" s="16" t="s">
        <v>14</v>
      </c>
      <c r="D50" s="17"/>
      <c r="E50" s="17"/>
      <c r="F50" s="17"/>
      <c r="G50" s="17"/>
      <c r="H50" s="18"/>
    </row>
    <row r="51" spans="3:8" x14ac:dyDescent="0.25">
      <c r="C51" s="16" t="s">
        <v>19</v>
      </c>
      <c r="D51" s="17"/>
      <c r="E51" s="17"/>
      <c r="F51" s="17"/>
      <c r="G51" s="17"/>
      <c r="H51" s="18"/>
    </row>
    <row r="52" spans="3:8" ht="30" x14ac:dyDescent="0.25">
      <c r="C52" s="13" t="s">
        <v>6</v>
      </c>
      <c r="D52" s="14" t="s">
        <v>7</v>
      </c>
      <c r="E52" s="13" t="s">
        <v>8</v>
      </c>
      <c r="F52" s="14" t="s">
        <v>7</v>
      </c>
      <c r="G52" s="13" t="s">
        <v>9</v>
      </c>
      <c r="H52" s="13" t="s">
        <v>10</v>
      </c>
    </row>
    <row r="53" spans="3:8" x14ac:dyDescent="0.25">
      <c r="C53" s="19" t="s">
        <v>11</v>
      </c>
      <c r="D53" s="20"/>
      <c r="E53" s="20"/>
      <c r="F53" s="20"/>
      <c r="G53" s="21"/>
      <c r="H53" s="12">
        <v>274.47000000000003</v>
      </c>
    </row>
    <row r="54" spans="3:8" x14ac:dyDescent="0.25">
      <c r="C54" s="8">
        <v>42248</v>
      </c>
      <c r="D54" s="4">
        <v>1</v>
      </c>
      <c r="E54" s="12">
        <v>3486.25</v>
      </c>
      <c r="F54" s="4">
        <v>1</v>
      </c>
      <c r="G54" s="12">
        <v>3486.25</v>
      </c>
      <c r="H54" s="12">
        <f>H53+G54-E54</f>
        <v>274.47000000000025</v>
      </c>
    </row>
    <row r="55" spans="3:8" x14ac:dyDescent="0.25">
      <c r="C55" s="8">
        <v>42278</v>
      </c>
      <c r="D55" s="4">
        <v>4</v>
      </c>
      <c r="E55" s="12">
        <v>306592.82</v>
      </c>
      <c r="F55" s="4">
        <v>3</v>
      </c>
      <c r="G55" s="12">
        <v>306486.25</v>
      </c>
      <c r="H55" s="12">
        <f t="shared" ref="H55:H65" si="5">H54+G55-E55</f>
        <v>167.89999999996508</v>
      </c>
    </row>
    <row r="56" spans="3:8" x14ac:dyDescent="0.25">
      <c r="C56" s="8">
        <v>42309</v>
      </c>
      <c r="D56" s="4">
        <v>1</v>
      </c>
      <c r="E56" s="12">
        <v>4396</v>
      </c>
      <c r="F56" s="4">
        <v>1</v>
      </c>
      <c r="G56" s="12">
        <v>4396</v>
      </c>
      <c r="H56" s="12">
        <f t="shared" si="5"/>
        <v>167.89999999996508</v>
      </c>
    </row>
    <row r="57" spans="3:8" x14ac:dyDescent="0.25">
      <c r="C57" s="15">
        <v>42339</v>
      </c>
      <c r="D57" s="4">
        <v>3</v>
      </c>
      <c r="E57" s="12">
        <v>7897.8</v>
      </c>
      <c r="F57" s="4">
        <v>3</v>
      </c>
      <c r="G57" s="12">
        <v>7899.44</v>
      </c>
      <c r="H57" s="12">
        <f t="shared" si="5"/>
        <v>169.53999999996449</v>
      </c>
    </row>
    <row r="58" spans="3:8" x14ac:dyDescent="0.25">
      <c r="C58" s="15">
        <v>42370</v>
      </c>
      <c r="D58" s="4">
        <v>1</v>
      </c>
      <c r="E58" s="12">
        <v>3486.25</v>
      </c>
      <c r="F58" s="4">
        <v>1</v>
      </c>
      <c r="G58" s="12">
        <v>3486.25</v>
      </c>
      <c r="H58" s="12">
        <f t="shared" si="5"/>
        <v>169.53999999996449</v>
      </c>
    </row>
    <row r="59" spans="3:8" x14ac:dyDescent="0.25">
      <c r="C59" s="15">
        <v>42401</v>
      </c>
      <c r="D59" s="4">
        <v>3</v>
      </c>
      <c r="E59" s="12">
        <v>7889.25</v>
      </c>
      <c r="F59" s="4">
        <v>2</v>
      </c>
      <c r="G59" s="12">
        <v>7882.25</v>
      </c>
      <c r="H59" s="12">
        <f t="shared" si="5"/>
        <v>162.53999999996449</v>
      </c>
    </row>
    <row r="60" spans="3:8" x14ac:dyDescent="0.25">
      <c r="C60" s="15">
        <v>42430</v>
      </c>
      <c r="D60" s="4">
        <v>2</v>
      </c>
      <c r="E60" s="12">
        <v>7882.25</v>
      </c>
      <c r="F60" s="4">
        <v>2</v>
      </c>
      <c r="G60" s="12">
        <v>7882.25</v>
      </c>
      <c r="H60" s="12">
        <f t="shared" si="5"/>
        <v>162.53999999996449</v>
      </c>
    </row>
    <row r="61" spans="3:8" x14ac:dyDescent="0.25">
      <c r="C61" s="15">
        <v>42461</v>
      </c>
      <c r="D61" s="4">
        <v>2</v>
      </c>
      <c r="E61" s="12">
        <v>7882.25</v>
      </c>
      <c r="F61" s="4">
        <v>2</v>
      </c>
      <c r="G61" s="12">
        <v>7882.25</v>
      </c>
      <c r="H61" s="12">
        <f t="shared" si="5"/>
        <v>162.53999999996449</v>
      </c>
    </row>
    <row r="62" spans="3:8" x14ac:dyDescent="0.25">
      <c r="C62" s="15">
        <v>42491</v>
      </c>
      <c r="D62" s="4">
        <v>2</v>
      </c>
      <c r="E62" s="12">
        <v>7882.25</v>
      </c>
      <c r="F62" s="4">
        <v>2</v>
      </c>
      <c r="G62" s="12">
        <v>7882.25</v>
      </c>
      <c r="H62" s="12">
        <f t="shared" si="5"/>
        <v>162.53999999996449</v>
      </c>
    </row>
    <row r="63" spans="3:8" x14ac:dyDescent="0.25">
      <c r="C63" s="15">
        <v>42522</v>
      </c>
      <c r="D63" s="4">
        <v>3</v>
      </c>
      <c r="E63" s="12">
        <v>7882.29</v>
      </c>
      <c r="F63" s="4">
        <v>3</v>
      </c>
      <c r="G63" s="12">
        <v>7883.47</v>
      </c>
      <c r="H63" s="12">
        <f t="shared" si="5"/>
        <v>163.71999999996478</v>
      </c>
    </row>
    <row r="64" spans="3:8" x14ac:dyDescent="0.25">
      <c r="C64" s="8">
        <v>42552</v>
      </c>
      <c r="D64" s="4">
        <v>2</v>
      </c>
      <c r="E64" s="12">
        <v>7882.25</v>
      </c>
      <c r="F64" s="4">
        <v>2</v>
      </c>
      <c r="G64" s="12">
        <v>7882.25</v>
      </c>
      <c r="H64" s="12">
        <f t="shared" si="5"/>
        <v>163.71999999996478</v>
      </c>
    </row>
    <row r="65" spans="3:8" x14ac:dyDescent="0.25">
      <c r="C65" s="8">
        <v>42583</v>
      </c>
      <c r="D65" s="4">
        <v>2</v>
      </c>
      <c r="E65" s="12">
        <v>7943.97</v>
      </c>
      <c r="F65" s="4">
        <v>2</v>
      </c>
      <c r="G65" s="12">
        <v>7812</v>
      </c>
      <c r="H65" s="12">
        <f t="shared" si="5"/>
        <v>31.74999999996453</v>
      </c>
    </row>
    <row r="66" spans="3:8" x14ac:dyDescent="0.25">
      <c r="C66" s="4" t="s">
        <v>12</v>
      </c>
      <c r="D66" s="4">
        <f>SUM(D54:D65)</f>
        <v>26</v>
      </c>
      <c r="E66" s="12">
        <f t="shared" ref="E66:G66" si="6">SUM(E54:E65)</f>
        <v>381103.62999999995</v>
      </c>
      <c r="F66" s="4">
        <f t="shared" si="6"/>
        <v>24</v>
      </c>
      <c r="G66" s="12">
        <f t="shared" si="6"/>
        <v>380860.91</v>
      </c>
      <c r="H66" s="4"/>
    </row>
    <row r="67" spans="3:8" x14ac:dyDescent="0.25">
      <c r="C67" s="4" t="s">
        <v>13</v>
      </c>
      <c r="D67" s="11">
        <f>AVERAGE(D54:D65)</f>
        <v>2.1666666666666665</v>
      </c>
      <c r="E67" s="12">
        <f t="shared" ref="E67:H67" si="7">AVERAGE(E54:E65)</f>
        <v>31758.63583333333</v>
      </c>
      <c r="F67" s="11">
        <f t="shared" si="7"/>
        <v>2</v>
      </c>
      <c r="G67" s="12">
        <f t="shared" si="7"/>
        <v>31738.409166666665</v>
      </c>
      <c r="H67" s="12">
        <f t="shared" si="7"/>
        <v>163.22499999996762</v>
      </c>
    </row>
    <row r="71" spans="3:8" x14ac:dyDescent="0.25">
      <c r="C71" s="16" t="s">
        <v>18</v>
      </c>
      <c r="D71" s="17"/>
      <c r="E71" s="17"/>
      <c r="F71" s="17"/>
      <c r="G71" s="17"/>
      <c r="H71" s="18"/>
    </row>
    <row r="72" spans="3:8" x14ac:dyDescent="0.25">
      <c r="C72" s="5" t="s">
        <v>21</v>
      </c>
      <c r="D72" s="6"/>
      <c r="E72" s="6"/>
      <c r="F72" s="6"/>
      <c r="G72" s="6"/>
      <c r="H72" s="7"/>
    </row>
    <row r="73" spans="3:8" x14ac:dyDescent="0.25">
      <c r="C73" s="16" t="s">
        <v>14</v>
      </c>
      <c r="D73" s="17"/>
      <c r="E73" s="17"/>
      <c r="F73" s="17"/>
      <c r="G73" s="17"/>
      <c r="H73" s="18"/>
    </row>
    <row r="74" spans="3:8" x14ac:dyDescent="0.25">
      <c r="C74" s="16" t="s">
        <v>19</v>
      </c>
      <c r="D74" s="17"/>
      <c r="E74" s="17"/>
      <c r="F74" s="17"/>
      <c r="G74" s="17"/>
      <c r="H74" s="18"/>
    </row>
    <row r="75" spans="3:8" ht="30" x14ac:dyDescent="0.25">
      <c r="C75" s="13" t="s">
        <v>6</v>
      </c>
      <c r="D75" s="14" t="s">
        <v>7</v>
      </c>
      <c r="E75" s="13" t="s">
        <v>8</v>
      </c>
      <c r="F75" s="14" t="s">
        <v>7</v>
      </c>
      <c r="G75" s="13" t="s">
        <v>9</v>
      </c>
      <c r="H75" s="13" t="s">
        <v>10</v>
      </c>
    </row>
    <row r="76" spans="3:8" x14ac:dyDescent="0.25">
      <c r="C76" s="19" t="s">
        <v>11</v>
      </c>
      <c r="D76" s="20"/>
      <c r="E76" s="20"/>
      <c r="F76" s="20"/>
      <c r="G76" s="21"/>
      <c r="H76" s="12">
        <v>3671.31</v>
      </c>
    </row>
    <row r="77" spans="3:8" x14ac:dyDescent="0.25">
      <c r="C77" s="8">
        <v>42248</v>
      </c>
      <c r="D77" s="4">
        <v>8</v>
      </c>
      <c r="E77" s="12">
        <v>27455.25</v>
      </c>
      <c r="F77" s="4">
        <v>8</v>
      </c>
      <c r="G77" s="12">
        <v>24037.13</v>
      </c>
      <c r="H77" s="12">
        <f>H76+G77-E77</f>
        <v>253.19000000000233</v>
      </c>
    </row>
    <row r="78" spans="3:8" x14ac:dyDescent="0.25">
      <c r="C78" s="8">
        <v>42278</v>
      </c>
      <c r="D78" s="4">
        <v>3</v>
      </c>
      <c r="E78" s="12">
        <v>11986.25</v>
      </c>
      <c r="F78" s="4">
        <v>3</v>
      </c>
      <c r="G78" s="12">
        <v>12000</v>
      </c>
      <c r="H78" s="12">
        <f t="shared" ref="H78:H88" si="8">H77+G78-E78</f>
        <v>266.94000000000233</v>
      </c>
    </row>
    <row r="79" spans="3:8" x14ac:dyDescent="0.25">
      <c r="C79" s="8">
        <v>42309</v>
      </c>
      <c r="D79" s="4">
        <v>11</v>
      </c>
      <c r="E79" s="12">
        <v>34412.25</v>
      </c>
      <c r="F79" s="4">
        <v>5</v>
      </c>
      <c r="G79" s="12">
        <v>34282.629999999997</v>
      </c>
      <c r="H79" s="12">
        <f t="shared" si="8"/>
        <v>137.31999999999971</v>
      </c>
    </row>
    <row r="80" spans="3:8" x14ac:dyDescent="0.25">
      <c r="C80" s="15">
        <v>42339</v>
      </c>
      <c r="D80" s="4">
        <v>14</v>
      </c>
      <c r="E80" s="12">
        <v>64990.74</v>
      </c>
      <c r="F80" s="4">
        <v>14</v>
      </c>
      <c r="G80" s="12">
        <v>64872.44</v>
      </c>
      <c r="H80" s="12">
        <f t="shared" si="8"/>
        <v>19.020000000004075</v>
      </c>
    </row>
    <row r="81" spans="3:8" x14ac:dyDescent="0.25">
      <c r="C81" s="15">
        <v>42370</v>
      </c>
      <c r="D81" s="4">
        <v>8</v>
      </c>
      <c r="E81" s="12">
        <v>35952.25</v>
      </c>
      <c r="F81" s="4">
        <v>7</v>
      </c>
      <c r="G81" s="12">
        <v>35966.629999999997</v>
      </c>
      <c r="H81" s="12">
        <f t="shared" si="8"/>
        <v>33.400000000001455</v>
      </c>
    </row>
    <row r="82" spans="3:8" x14ac:dyDescent="0.25">
      <c r="C82" s="15">
        <v>42401</v>
      </c>
      <c r="D82" s="4">
        <v>12</v>
      </c>
      <c r="E82" s="12">
        <v>52362.25</v>
      </c>
      <c r="F82" s="4">
        <v>9</v>
      </c>
      <c r="G82" s="12">
        <v>52700</v>
      </c>
      <c r="H82" s="12">
        <f t="shared" si="8"/>
        <v>371.15000000000146</v>
      </c>
    </row>
    <row r="83" spans="3:8" x14ac:dyDescent="0.25">
      <c r="C83" s="15">
        <v>42430</v>
      </c>
      <c r="D83" s="4">
        <v>3</v>
      </c>
      <c r="E83" s="12">
        <v>8072.25</v>
      </c>
      <c r="F83" s="4">
        <v>3</v>
      </c>
      <c r="G83" s="12">
        <v>7816</v>
      </c>
      <c r="H83" s="12">
        <f t="shared" si="8"/>
        <v>114.90000000000146</v>
      </c>
    </row>
    <row r="84" spans="3:8" x14ac:dyDescent="0.25">
      <c r="C84" s="15">
        <v>42461</v>
      </c>
      <c r="D84" s="4">
        <v>2</v>
      </c>
      <c r="E84" s="12">
        <v>7882.25</v>
      </c>
      <c r="F84" s="4">
        <v>2</v>
      </c>
      <c r="G84" s="12">
        <v>8000</v>
      </c>
      <c r="H84" s="12">
        <f t="shared" si="8"/>
        <v>232.65000000000146</v>
      </c>
    </row>
    <row r="85" spans="3:8" x14ac:dyDescent="0.25">
      <c r="C85" s="15">
        <v>42491</v>
      </c>
      <c r="D85" s="4">
        <v>2</v>
      </c>
      <c r="E85" s="12">
        <v>7882.25</v>
      </c>
      <c r="F85" s="4">
        <v>3</v>
      </c>
      <c r="G85" s="12">
        <v>7891.05</v>
      </c>
      <c r="H85" s="12">
        <f t="shared" si="8"/>
        <v>241.45000000000164</v>
      </c>
    </row>
    <row r="86" spans="3:8" x14ac:dyDescent="0.25">
      <c r="C86" s="15">
        <v>42522</v>
      </c>
      <c r="D86" s="4">
        <v>3</v>
      </c>
      <c r="E86" s="12">
        <v>7885.25</v>
      </c>
      <c r="F86" s="4">
        <v>2</v>
      </c>
      <c r="G86" s="12">
        <v>7900</v>
      </c>
      <c r="H86" s="12">
        <f t="shared" si="8"/>
        <v>256.20000000000164</v>
      </c>
    </row>
    <row r="87" spans="3:8" x14ac:dyDescent="0.25">
      <c r="C87" s="8">
        <v>42552</v>
      </c>
      <c r="D87" s="4">
        <v>2</v>
      </c>
      <c r="E87" s="12">
        <v>7882.25</v>
      </c>
      <c r="F87" s="4">
        <v>2</v>
      </c>
      <c r="G87" s="12">
        <v>7850</v>
      </c>
      <c r="H87" s="12">
        <f t="shared" si="8"/>
        <v>223.95000000000164</v>
      </c>
    </row>
    <row r="88" spans="3:8" x14ac:dyDescent="0.25">
      <c r="C88" s="8">
        <v>42583</v>
      </c>
      <c r="D88" s="4">
        <v>3</v>
      </c>
      <c r="E88" s="12">
        <v>9812</v>
      </c>
      <c r="F88" s="4">
        <v>4</v>
      </c>
      <c r="G88" s="12">
        <v>9600</v>
      </c>
      <c r="H88" s="12">
        <f t="shared" si="8"/>
        <v>11.950000000000728</v>
      </c>
    </row>
    <row r="89" spans="3:8" x14ac:dyDescent="0.25">
      <c r="C89" s="4" t="s">
        <v>12</v>
      </c>
      <c r="D89" s="4">
        <f>SUM(D77:D88)</f>
        <v>71</v>
      </c>
      <c r="E89" s="12">
        <f>SUM(E77:E88)</f>
        <v>276575.24</v>
      </c>
      <c r="F89" s="4">
        <f>SUM(F77:F88)</f>
        <v>62</v>
      </c>
      <c r="G89" s="12">
        <f>SUM(G77:G88)</f>
        <v>272915.88</v>
      </c>
      <c r="H89" s="4"/>
    </row>
    <row r="90" spans="3:8" x14ac:dyDescent="0.25">
      <c r="C90" s="4" t="s">
        <v>13</v>
      </c>
      <c r="D90" s="11">
        <f>AVERAGE(D77:D88)</f>
        <v>5.916666666666667</v>
      </c>
      <c r="E90" s="12">
        <f>AVERAGE(E77:E88)</f>
        <v>23047.936666666665</v>
      </c>
      <c r="F90" s="11">
        <f t="shared" ref="F90:H90" si="9">AVERAGE(F77:F88)</f>
        <v>5.166666666666667</v>
      </c>
      <c r="G90" s="12">
        <f>AVERAGE(G77:G88)</f>
        <v>22742.99</v>
      </c>
      <c r="H90" s="12">
        <f t="shared" si="9"/>
        <v>180.17666666666832</v>
      </c>
    </row>
  </sheetData>
  <mergeCells count="22">
    <mergeCell ref="C71:H71"/>
    <mergeCell ref="C73:H73"/>
    <mergeCell ref="C74:H74"/>
    <mergeCell ref="C76:G76"/>
    <mergeCell ref="J5:N5"/>
    <mergeCell ref="J6:N6"/>
    <mergeCell ref="J7:N7"/>
    <mergeCell ref="J8:N8"/>
    <mergeCell ref="J9:N9"/>
    <mergeCell ref="C5:G5"/>
    <mergeCell ref="C6:G6"/>
    <mergeCell ref="C7:G7"/>
    <mergeCell ref="C8:G8"/>
    <mergeCell ref="C9:G9"/>
    <mergeCell ref="C50:H50"/>
    <mergeCell ref="C51:H51"/>
    <mergeCell ref="C53:G53"/>
    <mergeCell ref="C25:H25"/>
    <mergeCell ref="C26:H26"/>
    <mergeCell ref="C27:H27"/>
    <mergeCell ref="C29:G29"/>
    <mergeCell ref="C48:H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2016-08-17T09:20:04Z</dcterms:created>
  <dcterms:modified xsi:type="dcterms:W3CDTF">2016-09-26T06:58:38Z</dcterms:modified>
</cp:coreProperties>
</file>