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/>
  </bookViews>
  <sheets>
    <sheet name="Actual income" sheetId="1" r:id="rId1"/>
  </sheets>
  <calcPr calcId="145621"/>
</workbook>
</file>

<file path=xl/calcChain.xml><?xml version="1.0" encoding="utf-8"?>
<calcChain xmlns="http://schemas.openxmlformats.org/spreadsheetml/2006/main">
  <c r="E7" i="1" l="1"/>
  <c r="D11" i="1" l="1"/>
  <c r="D8" i="1"/>
  <c r="E8" i="1"/>
  <c r="E22" i="1"/>
  <c r="D22" i="1"/>
  <c r="C22" i="1"/>
  <c r="B22" i="1"/>
  <c r="C10" i="1"/>
  <c r="B10" i="1"/>
  <c r="B12" i="1" s="1"/>
  <c r="E11" i="1"/>
  <c r="B25" i="1" s="1"/>
  <c r="D9" i="1"/>
  <c r="E9" i="1" s="1"/>
  <c r="B23" i="1" s="1"/>
  <c r="C23" i="1" s="1"/>
  <c r="D23" i="1" s="1"/>
  <c r="E23" i="1" s="1"/>
  <c r="D7" i="1"/>
  <c r="B21" i="1" s="1"/>
  <c r="C12" i="1"/>
  <c r="B24" i="1" l="1"/>
  <c r="C21" i="1"/>
  <c r="B26" i="1"/>
  <c r="B27" i="1" s="1"/>
  <c r="E10" i="1"/>
  <c r="E12" i="1" s="1"/>
  <c r="E13" i="1" s="1"/>
  <c r="C25" i="1"/>
  <c r="D10" i="1"/>
  <c r="C24" i="1" l="1"/>
  <c r="D21" i="1"/>
  <c r="C26" i="1"/>
  <c r="C27" i="1" s="1"/>
  <c r="D25" i="1"/>
  <c r="E25" i="1" s="1"/>
  <c r="D12" i="1"/>
  <c r="D13" i="1" s="1"/>
  <c r="D24" i="1" l="1"/>
  <c r="D26" i="1" s="1"/>
  <c r="D27" i="1" s="1"/>
  <c r="E21" i="1"/>
  <c r="E24" i="1" s="1"/>
  <c r="E26" i="1" s="1"/>
  <c r="E27" i="1" s="1"/>
  <c r="B13" i="1"/>
  <c r="C13" i="1"/>
</calcChain>
</file>

<file path=xl/sharedStrings.xml><?xml version="1.0" encoding="utf-8"?>
<sst xmlns="http://schemas.openxmlformats.org/spreadsheetml/2006/main" count="27" uniqueCount="17">
  <si>
    <t>Orient Media &amp; Technology Co., ltd</t>
  </si>
  <si>
    <t>Income Statement</t>
  </si>
  <si>
    <t>DESCRIPTION</t>
  </si>
  <si>
    <t>USD</t>
  </si>
  <si>
    <t>Revenue</t>
  </si>
  <si>
    <t>Services</t>
  </si>
  <si>
    <t>Space rental for ATM (Phillip Bank)</t>
  </si>
  <si>
    <t>Cost of goods sold</t>
  </si>
  <si>
    <t>Total Gross Profit</t>
  </si>
  <si>
    <t>Operating Expenses</t>
  </si>
  <si>
    <t>Total net income</t>
  </si>
  <si>
    <t>Monthly Average</t>
  </si>
  <si>
    <t>Jan-May 2016</t>
  </si>
  <si>
    <t>2015</t>
  </si>
  <si>
    <t>Income Projection</t>
  </si>
  <si>
    <t>Confirmed  by</t>
  </si>
  <si>
    <t xml:space="preserve">Hoeung Kongkea Sambath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</si>
</sst>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43" fontId="0" fillId="0" borderId="1" xfId="1" applyFont="1" applyBorder="1"/>
    <xf numFmtId="43" fontId="0" fillId="0" borderId="0" xfId="1" applyFont="1"/>
    <xf numFmtId="0" fontId="2" fillId="0" borderId="1" xfId="0" applyFont="1" applyBorder="1"/>
    <xf numFmtId="43" fontId="2" fillId="0" borderId="1" xfId="1" applyFont="1" applyBorder="1"/>
    <xf numFmtId="0" fontId="0" fillId="0" borderId="1" xfId="0" applyFont="1" applyBorder="1"/>
    <xf numFmtId="0" fontId="2" fillId="0" borderId="0" xfId="0" applyFont="1"/>
    <xf numFmtId="0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3" fontId="2" fillId="0" borderId="1" xfId="1" quotePrefix="1" applyFont="1" applyBorder="1" applyAlignment="1">
      <alignment horizontal="center"/>
    </xf>
    <xf numFmtId="0" fontId="2" fillId="0" borderId="1" xfId="1" quotePrefix="1" applyNumberFormat="1" applyFont="1" applyBorder="1" applyAlignment="1">
      <alignment horizontal="center"/>
    </xf>
    <xf numFmtId="0" fontId="0" fillId="0" borderId="0" xfId="0" applyFont="1"/>
    <xf numFmtId="43" fontId="0" fillId="0" borderId="0" xfId="0" applyNumberFormat="1" applyFont="1"/>
    <xf numFmtId="0" fontId="2" fillId="0" borderId="0" xfId="0" applyFont="1" applyAlignment="1"/>
    <xf numFmtId="0" fontId="2" fillId="0" borderId="7" xfId="0" applyFont="1" applyBorder="1"/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3" fontId="2" fillId="0" borderId="2" xfId="1" applyFont="1" applyBorder="1" applyAlignment="1">
      <alignment horizontal="center"/>
    </xf>
    <xf numFmtId="43" fontId="2" fillId="0" borderId="3" xfId="1" applyFont="1" applyBorder="1" applyAlignment="1">
      <alignment horizontal="center"/>
    </xf>
    <xf numFmtId="43" fontId="2" fillId="0" borderId="4" xfId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37"/>
  <sheetViews>
    <sheetView tabSelected="1" zoomScale="145" zoomScaleNormal="145" workbookViewId="0">
      <selection activeCell="G4" sqref="G4"/>
    </sheetView>
  </sheetViews>
  <sheetFormatPr defaultRowHeight="15" x14ac:dyDescent="0.25"/>
  <cols>
    <col min="1" max="1" width="34.140625" style="11" customWidth="1"/>
    <col min="2" max="4" width="12.7109375" style="2" customWidth="1"/>
    <col min="5" max="5" width="12.7109375" style="11" customWidth="1"/>
    <col min="6" max="6" width="9.140625" style="11"/>
    <col min="7" max="9" width="11.7109375" style="11" bestFit="1" customWidth="1"/>
    <col min="10" max="16384" width="9.140625" style="11"/>
  </cols>
  <sheetData>
    <row r="1" spans="1:9" x14ac:dyDescent="0.25">
      <c r="A1" s="20" t="s">
        <v>0</v>
      </c>
      <c r="B1" s="20"/>
      <c r="C1" s="20"/>
      <c r="D1" s="20"/>
      <c r="E1" s="13"/>
    </row>
    <row r="2" spans="1:9" x14ac:dyDescent="0.25">
      <c r="A2" s="21" t="s">
        <v>1</v>
      </c>
      <c r="B2" s="21"/>
      <c r="C2" s="12"/>
      <c r="D2" s="11"/>
      <c r="E2" s="12"/>
      <c r="G2" s="12"/>
    </row>
    <row r="4" spans="1:9" x14ac:dyDescent="0.25">
      <c r="A4" s="22" t="s">
        <v>2</v>
      </c>
      <c r="B4" s="17" t="s">
        <v>3</v>
      </c>
      <c r="C4" s="18"/>
      <c r="D4" s="18"/>
      <c r="E4" s="19"/>
    </row>
    <row r="5" spans="1:9" x14ac:dyDescent="0.25">
      <c r="A5" s="23"/>
      <c r="B5" s="7">
        <v>2013</v>
      </c>
      <c r="C5" s="7">
        <v>2014</v>
      </c>
      <c r="D5" s="9" t="s">
        <v>13</v>
      </c>
      <c r="E5" s="8" t="s">
        <v>12</v>
      </c>
    </row>
    <row r="6" spans="1:9" x14ac:dyDescent="0.25">
      <c r="A6" s="5" t="s">
        <v>4</v>
      </c>
      <c r="B6" s="1"/>
      <c r="C6" s="1"/>
      <c r="D6" s="1"/>
      <c r="E6" s="1"/>
    </row>
    <row r="7" spans="1:9" x14ac:dyDescent="0.25">
      <c r="A7" s="5" t="s">
        <v>5</v>
      </c>
      <c r="B7" s="1">
        <v>662044.90752000012</v>
      </c>
      <c r="C7" s="1">
        <v>735605.45280000009</v>
      </c>
      <c r="D7" s="1">
        <f>C7*1.06</f>
        <v>779741.77996800013</v>
      </c>
      <c r="E7" s="1">
        <f>D7/12*1.04*5</f>
        <v>337888.10465280013</v>
      </c>
      <c r="G7" s="2"/>
      <c r="H7" s="2"/>
      <c r="I7" s="2"/>
    </row>
    <row r="8" spans="1:9" x14ac:dyDescent="0.25">
      <c r="A8" s="5" t="s">
        <v>6</v>
      </c>
      <c r="B8" s="1">
        <v>0</v>
      </c>
      <c r="C8" s="1">
        <v>0</v>
      </c>
      <c r="D8" s="1">
        <f>660+330*7</f>
        <v>2970</v>
      </c>
      <c r="E8" s="1">
        <f>330*5</f>
        <v>1650</v>
      </c>
      <c r="G8" s="2"/>
      <c r="H8" s="2"/>
      <c r="I8" s="2"/>
    </row>
    <row r="9" spans="1:9" x14ac:dyDescent="0.25">
      <c r="A9" s="5" t="s">
        <v>7</v>
      </c>
      <c r="B9" s="1">
        <v>26625.373919999998</v>
      </c>
      <c r="C9" s="1">
        <v>29583.748799999998</v>
      </c>
      <c r="D9" s="1">
        <f>C9*1.06</f>
        <v>31358.773728</v>
      </c>
      <c r="E9" s="1">
        <f>D9*1.04/12*5</f>
        <v>13588.801948800001</v>
      </c>
      <c r="G9" s="2"/>
      <c r="H9" s="2"/>
      <c r="I9" s="2"/>
    </row>
    <row r="10" spans="1:9" x14ac:dyDescent="0.25">
      <c r="A10" s="3" t="s">
        <v>8</v>
      </c>
      <c r="B10" s="4">
        <f>B7+B8-B9</f>
        <v>635419.53360000008</v>
      </c>
      <c r="C10" s="4">
        <f t="shared" ref="C10:E10" si="0">C7+C8-C9</f>
        <v>706021.70400000014</v>
      </c>
      <c r="D10" s="4">
        <f t="shared" si="0"/>
        <v>751353.00624000013</v>
      </c>
      <c r="E10" s="4">
        <f t="shared" si="0"/>
        <v>325949.30270400015</v>
      </c>
      <c r="G10" s="2"/>
      <c r="H10" s="2"/>
      <c r="I10" s="2"/>
    </row>
    <row r="11" spans="1:9" x14ac:dyDescent="0.25">
      <c r="A11" s="3" t="s">
        <v>9</v>
      </c>
      <c r="B11" s="4">
        <v>413278.24536</v>
      </c>
      <c r="C11" s="4">
        <v>459198.05040000001</v>
      </c>
      <c r="D11" s="4">
        <f>C11*1.06</f>
        <v>486749.93342400005</v>
      </c>
      <c r="E11" s="4">
        <f>D11/12*1.06*5</f>
        <v>214981.22059560005</v>
      </c>
      <c r="F11" s="6"/>
      <c r="G11" s="2"/>
      <c r="H11" s="2"/>
      <c r="I11" s="2"/>
    </row>
    <row r="12" spans="1:9" x14ac:dyDescent="0.25">
      <c r="A12" s="3" t="s">
        <v>10</v>
      </c>
      <c r="B12" s="4">
        <f>B10-B11</f>
        <v>222141.28824000008</v>
      </c>
      <c r="C12" s="4">
        <f>C10-C11</f>
        <v>246823.65360000014</v>
      </c>
      <c r="D12" s="4">
        <f>D10-D11</f>
        <v>264603.07281600009</v>
      </c>
      <c r="E12" s="4">
        <f>E10-E11</f>
        <v>110968.08210840009</v>
      </c>
      <c r="G12" s="2"/>
      <c r="H12" s="2"/>
      <c r="I12" s="2"/>
    </row>
    <row r="13" spans="1:9" x14ac:dyDescent="0.25">
      <c r="A13" s="3" t="s">
        <v>11</v>
      </c>
      <c r="B13" s="4">
        <f>B12/12</f>
        <v>18511.774020000008</v>
      </c>
      <c r="C13" s="4">
        <f>C12/12</f>
        <v>20568.637800000011</v>
      </c>
      <c r="D13" s="4">
        <f>D12/12</f>
        <v>22050.256068000006</v>
      </c>
      <c r="E13" s="4">
        <f>E12/5</f>
        <v>22193.616421680017</v>
      </c>
      <c r="G13" s="2"/>
      <c r="H13" s="2"/>
      <c r="I13" s="2"/>
    </row>
    <row r="16" spans="1:9" x14ac:dyDescent="0.25">
      <c r="A16" s="21" t="s">
        <v>14</v>
      </c>
      <c r="B16" s="21"/>
      <c r="C16" s="12"/>
      <c r="D16" s="11"/>
      <c r="E16" s="12"/>
    </row>
    <row r="18" spans="1:5" x14ac:dyDescent="0.25">
      <c r="A18" s="15" t="s">
        <v>2</v>
      </c>
      <c r="B18" s="17" t="s">
        <v>3</v>
      </c>
      <c r="C18" s="18"/>
      <c r="D18" s="18"/>
      <c r="E18" s="19"/>
    </row>
    <row r="19" spans="1:5" x14ac:dyDescent="0.25">
      <c r="A19" s="16"/>
      <c r="B19" s="7">
        <v>2016</v>
      </c>
      <c r="C19" s="7">
        <v>2017</v>
      </c>
      <c r="D19" s="10">
        <v>2018</v>
      </c>
      <c r="E19" s="8">
        <v>2019</v>
      </c>
    </row>
    <row r="20" spans="1:5" x14ac:dyDescent="0.25">
      <c r="A20" s="5" t="s">
        <v>4</v>
      </c>
      <c r="C20" s="1"/>
      <c r="D20" s="1"/>
      <c r="E20" s="1"/>
    </row>
    <row r="21" spans="1:5" x14ac:dyDescent="0.25">
      <c r="A21" s="5" t="s">
        <v>5</v>
      </c>
      <c r="B21" s="1">
        <f>E7/5*12</f>
        <v>810931.45116672025</v>
      </c>
      <c r="C21" s="1">
        <f>B21*1.04</f>
        <v>843368.70921338908</v>
      </c>
      <c r="D21" s="1">
        <f t="shared" ref="D21:E21" si="1">C21*1.04</f>
        <v>877103.45758192462</v>
      </c>
      <c r="E21" s="1">
        <f t="shared" si="1"/>
        <v>912187.59588520159</v>
      </c>
    </row>
    <row r="22" spans="1:5" x14ac:dyDescent="0.25">
      <c r="A22" s="5" t="s">
        <v>6</v>
      </c>
      <c r="B22" s="1">
        <f>330*12</f>
        <v>3960</v>
      </c>
      <c r="C22" s="1">
        <f t="shared" ref="C22:E22" si="2">330*12</f>
        <v>3960</v>
      </c>
      <c r="D22" s="1">
        <f t="shared" si="2"/>
        <v>3960</v>
      </c>
      <c r="E22" s="1">
        <f t="shared" si="2"/>
        <v>3960</v>
      </c>
    </row>
    <row r="23" spans="1:5" x14ac:dyDescent="0.25">
      <c r="A23" s="5" t="s">
        <v>7</v>
      </c>
      <c r="B23" s="1">
        <f>E9/5*12</f>
        <v>32613.124677120002</v>
      </c>
      <c r="C23" s="1">
        <f>B23*1.04</f>
        <v>33917.649664204801</v>
      </c>
      <c r="D23" s="1">
        <f t="shared" ref="D23:E23" si="3">C23*1.04</f>
        <v>35274.355650772995</v>
      </c>
      <c r="E23" s="1">
        <f t="shared" si="3"/>
        <v>36685.329876803917</v>
      </c>
    </row>
    <row r="24" spans="1:5" x14ac:dyDescent="0.25">
      <c r="A24" s="3" t="s">
        <v>8</v>
      </c>
      <c r="B24" s="4">
        <f>B21+B22-B23</f>
        <v>782278.32648960024</v>
      </c>
      <c r="C24" s="4">
        <f t="shared" ref="C24:E24" si="4">C21+C22-C23</f>
        <v>813411.05954918428</v>
      </c>
      <c r="D24" s="4">
        <f t="shared" si="4"/>
        <v>845789.10193115158</v>
      </c>
      <c r="E24" s="4">
        <f t="shared" si="4"/>
        <v>879462.26600839768</v>
      </c>
    </row>
    <row r="25" spans="1:5" x14ac:dyDescent="0.25">
      <c r="A25" s="3" t="s">
        <v>9</v>
      </c>
      <c r="B25" s="4">
        <f>E11/5*12</f>
        <v>515954.92942944018</v>
      </c>
      <c r="C25" s="4">
        <f>B25*1.04</f>
        <v>536593.12660661782</v>
      </c>
      <c r="D25" s="4">
        <f t="shared" ref="D25:E25" si="5">C25*1.04</f>
        <v>558056.85167088255</v>
      </c>
      <c r="E25" s="4">
        <f t="shared" si="5"/>
        <v>580379.12573771784</v>
      </c>
    </row>
    <row r="26" spans="1:5" x14ac:dyDescent="0.25">
      <c r="A26" s="3" t="s">
        <v>10</v>
      </c>
      <c r="B26" s="4">
        <f>B24-B25</f>
        <v>266323.39706016006</v>
      </c>
      <c r="C26" s="4">
        <f t="shared" ref="C26:E26" si="6">C24-C25</f>
        <v>276817.93294256646</v>
      </c>
      <c r="D26" s="4">
        <f t="shared" si="6"/>
        <v>287732.25026026904</v>
      </c>
      <c r="E26" s="4">
        <f t="shared" si="6"/>
        <v>299083.14027067984</v>
      </c>
    </row>
    <row r="27" spans="1:5" x14ac:dyDescent="0.25">
      <c r="A27" s="3" t="s">
        <v>11</v>
      </c>
      <c r="B27" s="4">
        <f>B26/12</f>
        <v>22193.616421680006</v>
      </c>
      <c r="C27" s="4">
        <f t="shared" ref="C27:E27" si="7">C26/12</f>
        <v>23068.161078547204</v>
      </c>
      <c r="D27" s="4">
        <f t="shared" si="7"/>
        <v>23977.687521689088</v>
      </c>
      <c r="E27" s="4">
        <f t="shared" si="7"/>
        <v>24923.595022556652</v>
      </c>
    </row>
    <row r="31" spans="1:5" x14ac:dyDescent="0.25">
      <c r="A31" s="6" t="s">
        <v>15</v>
      </c>
    </row>
    <row r="37" spans="1:1" x14ac:dyDescent="0.25">
      <c r="A37" s="14" t="s">
        <v>16</v>
      </c>
    </row>
  </sheetData>
  <mergeCells count="7">
    <mergeCell ref="A18:A19"/>
    <mergeCell ref="B18:E18"/>
    <mergeCell ref="A1:D1"/>
    <mergeCell ref="A2:B2"/>
    <mergeCell ref="B4:E4"/>
    <mergeCell ref="A4:A5"/>
    <mergeCell ref="A16:B16"/>
  </mergeCells>
  <printOptions horizontalCentered="1"/>
  <pageMargins left="0.45" right="0.45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Actual income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 Ratanak</dc:creator>
  <cp:lastModifiedBy>Chiv Hak</cp:lastModifiedBy>
  <cp:lastPrinted>2016-07-01T02:48:10Z</cp:lastPrinted>
  <dcterms:created xsi:type="dcterms:W3CDTF">2016-06-28T04:18:03Z</dcterms:created>
  <dcterms:modified xsi:type="dcterms:W3CDTF">2016-07-06T02:27:31Z</dcterms:modified>
</cp:coreProperties>
</file>