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vichet.tek\Dropbox\Tek Sovichet\Ban Chenda-RHBIBL-BDM-0004-2017-0090\"/>
    </mc:Choice>
  </mc:AlternateContent>
  <bookViews>
    <workbookView xWindow="0" yWindow="240" windowWidth="20730" windowHeight="9495" tabRatio="816"/>
  </bookViews>
  <sheets>
    <sheet name="Analysis" sheetId="19" r:id="rId1"/>
    <sheet name="Sensitive" sheetId="14" r:id="rId2"/>
    <sheet name="Salary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9" l="1"/>
  <c r="F7" i="19"/>
  <c r="E8" i="19"/>
  <c r="F8" i="19"/>
  <c r="D8" i="19"/>
  <c r="D7" i="19"/>
  <c r="C10" i="14" l="1"/>
  <c r="C9" i="14"/>
  <c r="D21" i="19"/>
  <c r="E21" i="19"/>
  <c r="F21" i="19"/>
  <c r="C21" i="19"/>
  <c r="C22" i="19" s="1"/>
  <c r="C15" i="19"/>
  <c r="C8" i="19"/>
  <c r="C7" i="19"/>
  <c r="D9" i="23"/>
  <c r="E10" i="23"/>
  <c r="C9" i="19" l="1"/>
  <c r="C9" i="23"/>
  <c r="D17" i="19" l="1"/>
  <c r="E11" i="19"/>
  <c r="F11" i="19" s="1"/>
  <c r="E12" i="19"/>
  <c r="F12" i="19" s="1"/>
  <c r="E13" i="19"/>
  <c r="F13" i="19" s="1"/>
  <c r="E14" i="19"/>
  <c r="F14" i="19" s="1"/>
  <c r="D14" i="19"/>
  <c r="D13" i="19"/>
  <c r="D12" i="19"/>
  <c r="D11" i="19"/>
  <c r="D15" i="19"/>
  <c r="C16" i="19" l="1"/>
  <c r="C11" i="14"/>
  <c r="F15" i="19"/>
  <c r="E15" i="19"/>
  <c r="D10" i="14" l="1"/>
  <c r="E10" i="14" s="1"/>
  <c r="E17" i="19"/>
  <c r="F17" i="19" s="1"/>
  <c r="C12" i="14" l="1"/>
  <c r="F9" i="19"/>
  <c r="F16" i="19" s="1"/>
  <c r="F22" i="19" s="1"/>
  <c r="E9" i="19"/>
  <c r="E16" i="19" s="1"/>
  <c r="E22" i="19" s="1"/>
  <c r="D9" i="19"/>
  <c r="D16" i="19" s="1"/>
  <c r="D22" i="19" s="1"/>
  <c r="E9" i="14"/>
  <c r="D9" i="14"/>
  <c r="E12" i="14" l="1"/>
  <c r="E11" i="14"/>
  <c r="D12" i="14"/>
  <c r="D11" i="14"/>
</calcChain>
</file>

<file path=xl/sharedStrings.xml><?xml version="1.0" encoding="utf-8"?>
<sst xmlns="http://schemas.openxmlformats.org/spreadsheetml/2006/main" count="31" uniqueCount="28">
  <si>
    <t>Description (USD)</t>
  </si>
  <si>
    <t>Sensitized 1</t>
  </si>
  <si>
    <t>Sensitized 2</t>
  </si>
  <si>
    <t>DSR (X)</t>
  </si>
  <si>
    <t>Uncommitted balance</t>
  </si>
  <si>
    <t>Total Expense</t>
  </si>
  <si>
    <t>Actual2017</t>
  </si>
  <si>
    <t>Proj.2018</t>
  </si>
  <si>
    <t>Proj.2019</t>
  </si>
  <si>
    <t>Proj.2020</t>
  </si>
  <si>
    <t>Remaining Income</t>
  </si>
  <si>
    <t>Monthly 2017</t>
  </si>
  <si>
    <t>Total Installment</t>
  </si>
  <si>
    <t>Total Salary</t>
  </si>
  <si>
    <t>Monthly Income</t>
  </si>
  <si>
    <t>Expenditure</t>
  </si>
  <si>
    <t>Daily Food</t>
  </si>
  <si>
    <t>Transportation</t>
  </si>
  <si>
    <t>Utilities Exp</t>
  </si>
  <si>
    <t>Other Exp</t>
  </si>
  <si>
    <t>Sensitized DSR</t>
  </si>
  <si>
    <t>Net Salary</t>
  </si>
  <si>
    <t>Mr. Chenda</t>
  </si>
  <si>
    <t>Miss. Socheat</t>
  </si>
  <si>
    <t>Credit Card</t>
  </si>
  <si>
    <t>Installment RHB</t>
  </si>
  <si>
    <t>Installment AEON</t>
  </si>
  <si>
    <t>Installment Active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</si>
</sst>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000%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0" applyNumberForma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4" fontId="7" fillId="0" borderId="1" xfId="3" applyNumberFormat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2" fillId="0" borderId="1" xfId="3" applyNumberFormat="1" applyFont="1" applyBorder="1" applyAlignment="1">
      <alignment horizontal="right" vertical="center"/>
    </xf>
    <xf numFmtId="43" fontId="2" fillId="0" borderId="1" xfId="3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164" fontId="4" fillId="0" borderId="1" xfId="3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0" fillId="0" borderId="0" xfId="0" applyNumberFormat="1"/>
    <xf numFmtId="43" fontId="1" fillId="0" borderId="0" xfId="4" applyAlignment="1"/>
    <xf numFmtId="43" fontId="1" fillId="0" borderId="0" xfId="4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5">
    <cellStyle name="Comma" xfId="4" builtinId="3"/>
    <cellStyle name="Comma 2 2" xfId="3"/>
    <cellStyle name="Normal" xfId="0" builtinId="0"/>
    <cellStyle name="Normal 1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 baseline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2"/>
  <sheetViews>
    <sheetView tabSelected="1" zoomScale="115" zoomScaleNormal="115" workbookViewId="0">
      <selection activeCell="I21" sqref="I21"/>
    </sheetView>
  </sheetViews>
  <sheetFormatPr defaultRowHeight="15" x14ac:dyDescent="0.25"/>
  <cols>
    <col min="2" max="2" width="23" customWidth="1"/>
    <col min="3" max="6" width="13" customWidth="1"/>
  </cols>
  <sheetData>
    <row r="5" spans="2:6" x14ac:dyDescent="0.25">
      <c r="B5" s="4" t="s">
        <v>0</v>
      </c>
      <c r="C5" s="5" t="s">
        <v>6</v>
      </c>
      <c r="D5" s="5" t="s">
        <v>7</v>
      </c>
      <c r="E5" s="5" t="s">
        <v>8</v>
      </c>
      <c r="F5" s="6" t="s">
        <v>9</v>
      </c>
    </row>
    <row r="6" spans="2:6" x14ac:dyDescent="0.25">
      <c r="B6" s="4" t="s">
        <v>14</v>
      </c>
      <c r="C6" s="9"/>
      <c r="D6" s="9"/>
      <c r="E6" s="9"/>
      <c r="F6" s="9"/>
    </row>
    <row r="7" spans="2:6" x14ac:dyDescent="0.25">
      <c r="B7" s="8" t="s">
        <v>22</v>
      </c>
      <c r="C7" s="9">
        <f>Salary!D9</f>
        <v>1335.4299999999998</v>
      </c>
      <c r="D7" s="9">
        <f>C7*105%</f>
        <v>1402.2014999999999</v>
      </c>
      <c r="E7" s="9">
        <f t="shared" ref="E7:F7" si="0">D7*105%</f>
        <v>1472.3115749999999</v>
      </c>
      <c r="F7" s="9">
        <f t="shared" si="0"/>
        <v>1545.9271537500001</v>
      </c>
    </row>
    <row r="8" spans="2:6" x14ac:dyDescent="0.25">
      <c r="B8" s="8" t="s">
        <v>23</v>
      </c>
      <c r="C8" s="9">
        <f>Salary!E5</f>
        <v>450</v>
      </c>
      <c r="D8" s="9">
        <f>C8*105%</f>
        <v>472.5</v>
      </c>
      <c r="E8" s="9">
        <f t="shared" ref="E8:F8" si="1">D8*105%</f>
        <v>496.125</v>
      </c>
      <c r="F8" s="9">
        <f t="shared" si="1"/>
        <v>520.93124999999998</v>
      </c>
    </row>
    <row r="9" spans="2:6" x14ac:dyDescent="0.25">
      <c r="B9" s="4" t="s">
        <v>13</v>
      </c>
      <c r="C9" s="7">
        <f>C7+C8</f>
        <v>1785.4299999999998</v>
      </c>
      <c r="D9" s="7">
        <f t="shared" ref="D9:F9" si="2">D7+D8</f>
        <v>1874.7014999999999</v>
      </c>
      <c r="E9" s="7">
        <f t="shared" si="2"/>
        <v>1968.4365749999999</v>
      </c>
      <c r="F9" s="7">
        <f t="shared" si="2"/>
        <v>2066.85840375</v>
      </c>
    </row>
    <row r="10" spans="2:6" x14ac:dyDescent="0.25">
      <c r="B10" s="4" t="s">
        <v>15</v>
      </c>
      <c r="C10" s="9"/>
      <c r="D10" s="9"/>
      <c r="E10" s="9"/>
      <c r="F10" s="9"/>
    </row>
    <row r="11" spans="2:6" x14ac:dyDescent="0.25">
      <c r="B11" s="8" t="s">
        <v>16</v>
      </c>
      <c r="C11" s="9">
        <v>200</v>
      </c>
      <c r="D11" s="9">
        <f>C11*110%</f>
        <v>220.00000000000003</v>
      </c>
      <c r="E11" s="9">
        <f t="shared" ref="E11:F14" si="3">D11*110%</f>
        <v>242.00000000000006</v>
      </c>
      <c r="F11" s="9">
        <f t="shared" si="3"/>
        <v>266.2000000000001</v>
      </c>
    </row>
    <row r="12" spans="2:6" x14ac:dyDescent="0.25">
      <c r="B12" s="8" t="s">
        <v>17</v>
      </c>
      <c r="C12" s="9">
        <v>40</v>
      </c>
      <c r="D12" s="9">
        <f>C12*110%</f>
        <v>44</v>
      </c>
      <c r="E12" s="9">
        <f t="shared" si="3"/>
        <v>48.400000000000006</v>
      </c>
      <c r="F12" s="9">
        <f t="shared" si="3"/>
        <v>53.240000000000009</v>
      </c>
    </row>
    <row r="13" spans="2:6" x14ac:dyDescent="0.25">
      <c r="B13" s="8" t="s">
        <v>18</v>
      </c>
      <c r="C13" s="9">
        <v>30</v>
      </c>
      <c r="D13" s="9">
        <f>C13*110%</f>
        <v>33</v>
      </c>
      <c r="E13" s="9">
        <f t="shared" si="3"/>
        <v>36.300000000000004</v>
      </c>
      <c r="F13" s="9">
        <f t="shared" si="3"/>
        <v>39.930000000000007</v>
      </c>
    </row>
    <row r="14" spans="2:6" x14ac:dyDescent="0.25">
      <c r="B14" s="8" t="s">
        <v>19</v>
      </c>
      <c r="C14" s="9">
        <v>100</v>
      </c>
      <c r="D14" s="9">
        <f>C14*110%</f>
        <v>110.00000000000001</v>
      </c>
      <c r="E14" s="9">
        <f t="shared" si="3"/>
        <v>121.00000000000003</v>
      </c>
      <c r="F14" s="9">
        <f t="shared" si="3"/>
        <v>133.10000000000005</v>
      </c>
    </row>
    <row r="15" spans="2:6" x14ac:dyDescent="0.25">
      <c r="B15" s="4" t="s">
        <v>5</v>
      </c>
      <c r="C15" s="7">
        <f>SUM(C11:C14)</f>
        <v>370</v>
      </c>
      <c r="D15" s="7">
        <f t="shared" ref="D15:F15" si="4">SUM(D11:D14)</f>
        <v>407</v>
      </c>
      <c r="E15" s="7">
        <f t="shared" si="4"/>
        <v>447.70000000000016</v>
      </c>
      <c r="F15" s="7">
        <f t="shared" si="4"/>
        <v>492.47000000000014</v>
      </c>
    </row>
    <row r="16" spans="2:6" x14ac:dyDescent="0.25">
      <c r="B16" s="4" t="s">
        <v>10</v>
      </c>
      <c r="C16" s="10">
        <f>C9-C15</f>
        <v>1415.4299999999998</v>
      </c>
      <c r="D16" s="10">
        <f t="shared" ref="D16:F16" si="5">D9-D15</f>
        <v>1467.7014999999999</v>
      </c>
      <c r="E16" s="10">
        <f t="shared" si="5"/>
        <v>1520.7365749999999</v>
      </c>
      <c r="F16" s="10">
        <f t="shared" si="5"/>
        <v>1574.3884037499997</v>
      </c>
    </row>
    <row r="17" spans="2:6" x14ac:dyDescent="0.25">
      <c r="B17" s="19" t="s">
        <v>25</v>
      </c>
      <c r="C17" s="11">
        <v>348</v>
      </c>
      <c r="D17" s="11">
        <f>C17</f>
        <v>348</v>
      </c>
      <c r="E17" s="11">
        <f>D17</f>
        <v>348</v>
      </c>
      <c r="F17" s="11">
        <f>E17</f>
        <v>348</v>
      </c>
    </row>
    <row r="18" spans="2:6" x14ac:dyDescent="0.25">
      <c r="B18" s="19" t="s">
        <v>24</v>
      </c>
      <c r="C18" s="11">
        <v>100</v>
      </c>
      <c r="D18" s="11">
        <v>100</v>
      </c>
      <c r="E18" s="11">
        <v>100</v>
      </c>
      <c r="F18" s="11">
        <v>100</v>
      </c>
    </row>
    <row r="19" spans="2:6" x14ac:dyDescent="0.25">
      <c r="B19" s="19" t="s">
        <v>26</v>
      </c>
      <c r="C19" s="11">
        <v>64</v>
      </c>
      <c r="D19" s="11">
        <v>64</v>
      </c>
      <c r="E19" s="11">
        <v>0</v>
      </c>
      <c r="F19" s="11">
        <v>0</v>
      </c>
    </row>
    <row r="20" spans="2:6" x14ac:dyDescent="0.25">
      <c r="B20" s="19" t="s">
        <v>27</v>
      </c>
      <c r="C20" s="11">
        <v>73.010000000000005</v>
      </c>
      <c r="D20" s="11">
        <v>73.010000000000005</v>
      </c>
      <c r="E20" s="11">
        <v>0</v>
      </c>
      <c r="F20" s="11">
        <v>0</v>
      </c>
    </row>
    <row r="21" spans="2:6" s="1" customFormat="1" x14ac:dyDescent="0.25">
      <c r="B21" s="4" t="s">
        <v>12</v>
      </c>
      <c r="C21" s="10">
        <f>SUM(C17:C20)</f>
        <v>585.01</v>
      </c>
      <c r="D21" s="10">
        <f t="shared" ref="D21:F21" si="6">SUM(D17:D20)</f>
        <v>585.01</v>
      </c>
      <c r="E21" s="10">
        <f t="shared" si="6"/>
        <v>448</v>
      </c>
      <c r="F21" s="10">
        <f t="shared" si="6"/>
        <v>448</v>
      </c>
    </row>
    <row r="22" spans="2:6" s="1" customFormat="1" x14ac:dyDescent="0.25">
      <c r="B22" s="4" t="s">
        <v>20</v>
      </c>
      <c r="C22" s="12">
        <f>C16/C21</f>
        <v>2.4194971026136303</v>
      </c>
      <c r="D22" s="12">
        <f t="shared" ref="D22:F22" si="7">D16/D21</f>
        <v>2.5088485666911677</v>
      </c>
      <c r="E22" s="12">
        <f t="shared" si="7"/>
        <v>3.3945012834821426</v>
      </c>
      <c r="F22" s="12">
        <f t="shared" si="7"/>
        <v>3.5142598297991063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3"/>
  <sheetViews>
    <sheetView workbookViewId="0">
      <selection activeCell="C9" sqref="C9:E12"/>
    </sheetView>
  </sheetViews>
  <sheetFormatPr defaultRowHeight="15" x14ac:dyDescent="0.25"/>
  <cols>
    <col min="2" max="2" width="22.7109375" customWidth="1"/>
    <col min="3" max="5" width="18" customWidth="1"/>
    <col min="6" max="6" width="12.42578125" customWidth="1"/>
    <col min="8" max="8" width="13.28515625" bestFit="1" customWidth="1"/>
  </cols>
  <sheetData>
    <row r="7" spans="2:8" x14ac:dyDescent="0.25">
      <c r="B7" s="23" t="s">
        <v>0</v>
      </c>
      <c r="C7" s="24" t="s">
        <v>11</v>
      </c>
      <c r="D7" s="24" t="s">
        <v>11</v>
      </c>
      <c r="E7" s="24"/>
    </row>
    <row r="8" spans="2:8" x14ac:dyDescent="0.25">
      <c r="B8" s="23"/>
      <c r="C8" s="24"/>
      <c r="D8" s="13" t="s">
        <v>1</v>
      </c>
      <c r="E8" s="13" t="s">
        <v>2</v>
      </c>
    </row>
    <row r="9" spans="2:8" x14ac:dyDescent="0.25">
      <c r="B9" s="14" t="s">
        <v>21</v>
      </c>
      <c r="C9" s="15">
        <f>Analysis!C9</f>
        <v>1785.4299999999998</v>
      </c>
      <c r="D9" s="15">
        <f>C9*80%</f>
        <v>1428.3440000000001</v>
      </c>
      <c r="E9" s="15">
        <f>C9/2</f>
        <v>892.71499999999992</v>
      </c>
      <c r="G9" s="2"/>
    </row>
    <row r="10" spans="2:8" x14ac:dyDescent="0.25">
      <c r="B10" s="14" t="s">
        <v>12</v>
      </c>
      <c r="C10" s="15">
        <f>Analysis!C21</f>
        <v>585.01</v>
      </c>
      <c r="D10" s="15">
        <f>C10</f>
        <v>585.01</v>
      </c>
      <c r="E10" s="15">
        <f>D10</f>
        <v>585.01</v>
      </c>
    </row>
    <row r="11" spans="2:8" x14ac:dyDescent="0.25">
      <c r="B11" s="14" t="s">
        <v>3</v>
      </c>
      <c r="C11" s="16">
        <f>C9/C10</f>
        <v>3.0519649236765183</v>
      </c>
      <c r="D11" s="16">
        <f t="shared" ref="D11:E11" si="0">D9/D10</f>
        <v>2.4415719389412147</v>
      </c>
      <c r="E11" s="16">
        <f t="shared" si="0"/>
        <v>1.5259824618382591</v>
      </c>
    </row>
    <row r="12" spans="2:8" x14ac:dyDescent="0.25">
      <c r="B12" s="17" t="s">
        <v>4</v>
      </c>
      <c r="C12" s="18">
        <f>C9-C10</f>
        <v>1200.4199999999998</v>
      </c>
      <c r="D12" s="18">
        <f>D9-D10</f>
        <v>843.33400000000006</v>
      </c>
      <c r="E12" s="18">
        <f>E9-E10</f>
        <v>307.70499999999993</v>
      </c>
    </row>
    <row r="13" spans="2:8" x14ac:dyDescent="0.25">
      <c r="H13" s="3"/>
    </row>
  </sheetData>
  <mergeCells count="3">
    <mergeCell ref="B7:B8"/>
    <mergeCell ref="C7:C8"/>
    <mergeCell ref="D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workbookViewId="0">
      <selection activeCell="E16" sqref="E16"/>
    </sheetView>
  </sheetViews>
  <sheetFormatPr defaultRowHeight="15" x14ac:dyDescent="0.25"/>
  <cols>
    <col min="3" max="6" width="17.7109375" customWidth="1"/>
    <col min="8" max="8" width="14.42578125" customWidth="1"/>
  </cols>
  <sheetData>
    <row r="5" spans="3:5" x14ac:dyDescent="0.25">
      <c r="D5" s="21">
        <v>885.43</v>
      </c>
      <c r="E5" s="20">
        <v>450</v>
      </c>
    </row>
    <row r="6" spans="3:5" x14ac:dyDescent="0.25">
      <c r="C6">
        <v>261.95</v>
      </c>
      <c r="D6" s="21">
        <v>450</v>
      </c>
      <c r="E6" s="22"/>
    </row>
    <row r="7" spans="3:5" x14ac:dyDescent="0.25">
      <c r="C7">
        <v>218.47</v>
      </c>
      <c r="D7" s="21"/>
      <c r="E7" s="22"/>
    </row>
    <row r="8" spans="3:5" x14ac:dyDescent="0.25">
      <c r="C8">
        <v>261.57</v>
      </c>
      <c r="D8" s="21"/>
      <c r="E8" s="22"/>
    </row>
    <row r="9" spans="3:5" x14ac:dyDescent="0.25">
      <c r="C9">
        <f>AVERAGE(C6:C8)</f>
        <v>247.33</v>
      </c>
      <c r="D9" s="21">
        <f>D5+D6</f>
        <v>1335.4299999999998</v>
      </c>
    </row>
    <row r="10" spans="3:5" x14ac:dyDescent="0.25">
      <c r="E10" s="22">
        <f>D5+E5+E6+D6</f>
        <v>1785.4299999999998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Sensitive</vt:lpstr>
      <vt:lpstr>Salary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 Sovichet</dc:creator>
  <cp:lastModifiedBy>Tek Sovichet</cp:lastModifiedBy>
  <cp:lastPrinted>2016-12-28T05:01:50Z</cp:lastPrinted>
  <dcterms:created xsi:type="dcterms:W3CDTF">2016-08-11T03:03:07Z</dcterms:created>
  <dcterms:modified xsi:type="dcterms:W3CDTF">2017-06-12T02:57:56Z</dcterms:modified>
</cp:coreProperties>
</file>