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65" windowWidth="15315" windowHeight="6150" activeTab="1"/>
  </bookViews>
  <sheets>
    <sheet name="Sheet1 (2)" sheetId="5" r:id="rId1"/>
    <sheet name="CRR" sheetId="4" r:id="rId2"/>
    <sheet name="Sheet1" sheetId="1" r:id="rId3"/>
    <sheet name="Sheet2" sheetId="2" r:id="rId4"/>
    <sheet name="Sheet3" sheetId="3" r:id="rId5"/>
  </sheets>
  <externalReferences>
    <externalReference r:id="rId6"/>
    <externalReference r:id="rId7"/>
    <externalReference r:id="rId8"/>
    <externalReference r:id="rId9"/>
  </externalReferences>
  <definedNames>
    <definedName name="Beg_Bal">'[1]Loan Amortization Schedule'!$C$29:$C$508</definedName>
    <definedName name="Cash_minimum" localSheetId="0">'[2]CF 2012'!#REF!</definedName>
    <definedName name="Cash_minimum">'[2]CF 2012'!#REF!</definedName>
    <definedName name="CASHAC">'[3]ACCOUNT CODE'!$B$10:$B$40</definedName>
    <definedName name="Cum_Int" localSheetId="0">#REF!</definedName>
    <definedName name="Cum_Int">#REF!</definedName>
    <definedName name="Data" localSheetId="0">#REF!</definedName>
    <definedName name="Data">#REF!</definedName>
    <definedName name="End_Bal">'[1]Loan Amortization Schedule'!$I$29:$I$508</definedName>
    <definedName name="Extra_Pay">'[1]Loan Amortization Schedule'!$E$29:$E$508</definedName>
    <definedName name="fafds">'[4]Loan Amortization Schedule'!$G$29:$G$508</definedName>
    <definedName name="ffa" localSheetId="0">'[2]CF 2012'!#REF!</definedName>
    <definedName name="ffa">'[2]CF 2012'!#REF!</definedName>
    <definedName name="Full_Print">'[1]Loan Amortization Schedule'!$A$1:$J$508</definedName>
    <definedName name="Header_Row">ROW('[1]Loan Amortization Schedule'!$28:$28)</definedName>
    <definedName name="Int">'[1]Loan Amortization Schedule'!$H$29:$H$508</definedName>
    <definedName name="Interest_Rate">'[1]Loan Amortization Schedule'!$D$6</definedName>
    <definedName name="Last_Row">IF(Values_Entered,Header_Row+Number_of_Payments,Header_Row)</definedName>
    <definedName name="Loan_Amount">'[1]Loan Amortization Schedule'!$D$5</definedName>
    <definedName name="Loan_Start">'[1]Loan Amortization Schedule'!$D$11</definedName>
    <definedName name="Loan_Years">'[1]Loan Amortization Schedule'!$D$9</definedName>
    <definedName name="Num_Pmt_Per_Year">'[1]Loan Amortization Schedule'!$D$10</definedName>
    <definedName name="Number_of_Payments">MATCH(0.01,End_Bal,-1)+1</definedName>
    <definedName name="Pay_Date" localSheetId="0">#REF!</definedName>
    <definedName name="Pay_Date">#REF!</definedName>
    <definedName name="Pay_Num">'[1]Loan Amortization Schedule'!$A$29:$A$508</definedName>
    <definedName name="Payment_Date" localSheetId="0">DATE(YEAR([0]!Loan_Start),MONTH([0]!Loan_Start)+Payment_Number,DAY([0]!Loan_Start))</definedName>
    <definedName name="Payment_Date">DATE(YEAR(Loan_Start),MONTH(Loan_Start)+Payment_Number,DAY(Loan_Start))</definedName>
    <definedName name="Princ">'[1]Loan Amortization Schedule'!$G$29:$G$508</definedName>
    <definedName name="Print_Area_MI" localSheetId="0">#REF!</definedName>
    <definedName name="Print_Area_MI">#REF!</definedName>
    <definedName name="Print_Area_Reset">OFFSET(Full_Print,0,0,Last_Row)</definedName>
    <definedName name="Projection" localSheetId="0">#REF!</definedName>
    <definedName name="Projection">#REF!</definedName>
    <definedName name="S" localSheetId="0">#REF!</definedName>
    <definedName name="S">#REF!</definedName>
    <definedName name="Sched_Pay">'[1]Loan Amortization Schedule'!$D$29:$D$508</definedName>
    <definedName name="Scheduled_Extra_Payments">'[1]Loan Amortization Schedule'!$D$12</definedName>
    <definedName name="Scheduled_Interest_Rate" localSheetId="0">#REF!</definedName>
    <definedName name="Scheduled_Interest_Rate">#REF!</definedName>
    <definedName name="Scheduled_Monthly_Payment">'[1]Loan Amortization Schedule'!$I$6</definedName>
    <definedName name="Scheduled_Monthly_Payment23">'[1]Loan Amortization Schedule'!$I$7</definedName>
    <definedName name="Scheduled_Monthly_Payment4">'[1]Loan Amortization Schedule'!$I$8</definedName>
    <definedName name="Start_date" localSheetId="0">'[2]CF 2012'!#REF!</definedName>
    <definedName name="Start_date">'[2]CF 2012'!#REF!</definedName>
    <definedName name="Total_Interest" localSheetId="0">#REF!</definedName>
    <definedName name="Total_Interest">#REF!</definedName>
    <definedName name="Total_Pay">'[1]Loan Amortization Schedule'!$F$29:$F$508</definedName>
    <definedName name="Values_Entered">IF(Loan_Amount*Interest_Rate*Loan_Years*Loan_Start&gt;0,1,0)</definedName>
    <definedName name="Year_2_3_interest_rate">'[1]Loan Amortization Schedule'!$D$7</definedName>
    <definedName name="Year_4_onwards_interest_rate">'[1]Loan Amortization Schedule'!$D$8</definedName>
  </definedNames>
  <calcPr calcId="145621"/>
</workbook>
</file>

<file path=xl/calcChain.xml><?xml version="1.0" encoding="utf-8"?>
<calcChain xmlns="http://schemas.openxmlformats.org/spreadsheetml/2006/main">
  <c r="H41" i="5" l="1"/>
  <c r="I40" i="5"/>
  <c r="E36" i="5"/>
  <c r="E38" i="5" s="1"/>
  <c r="E35" i="5"/>
  <c r="E32" i="5"/>
  <c r="E31" i="5"/>
  <c r="E30" i="5"/>
  <c r="E29" i="5"/>
  <c r="E28" i="5"/>
  <c r="J27" i="5"/>
  <c r="E27" i="5"/>
  <c r="E26" i="5"/>
  <c r="E25" i="5"/>
  <c r="E24" i="5"/>
  <c r="F24" i="5" s="1"/>
  <c r="F25" i="5" s="1"/>
  <c r="I23" i="5"/>
  <c r="H23" i="5"/>
  <c r="F23" i="5"/>
  <c r="F26" i="5" l="1"/>
  <c r="F27" i="5" s="1"/>
  <c r="F28" i="5" s="1"/>
  <c r="E33" i="5"/>
  <c r="I62" i="4" l="1"/>
  <c r="H37" i="4"/>
  <c r="H47" i="4"/>
  <c r="H29" i="4"/>
  <c r="H19" i="4"/>
  <c r="H11" i="4"/>
  <c r="I81" i="4"/>
  <c r="I80" i="4"/>
  <c r="I70" i="4"/>
  <c r="H41" i="1"/>
  <c r="I23" i="1"/>
  <c r="H23" i="1"/>
  <c r="E25" i="1"/>
  <c r="E26" i="1"/>
  <c r="E27" i="1"/>
  <c r="E28" i="1"/>
  <c r="E29" i="1"/>
  <c r="E30" i="1"/>
  <c r="E31" i="1"/>
  <c r="E32" i="1"/>
  <c r="E24" i="1"/>
  <c r="F24" i="1" s="1"/>
  <c r="F25" i="1" s="1"/>
  <c r="H51" i="4" l="1"/>
  <c r="N16" i="4" s="1"/>
  <c r="F26" i="1"/>
  <c r="F27" i="1" s="1"/>
  <c r="I85" i="4"/>
  <c r="E36" i="1"/>
  <c r="E38" i="1" s="1"/>
  <c r="I40" i="1"/>
  <c r="J27" i="1"/>
  <c r="E35" i="1"/>
  <c r="F23" i="1"/>
  <c r="E33" i="1"/>
  <c r="F28" i="1" l="1"/>
  <c r="N15" i="4"/>
</calcChain>
</file>

<file path=xl/sharedStrings.xml><?xml version="1.0" encoding="utf-8"?>
<sst xmlns="http://schemas.openxmlformats.org/spreadsheetml/2006/main" count="80" uniqueCount="74">
  <si>
    <t xml:space="preserve">Credit Risk Rating Sheet for Individuals </t>
  </si>
  <si>
    <t>Borrower(s)</t>
  </si>
  <si>
    <t>Borrower Credit Rating</t>
  </si>
  <si>
    <t>Score (A)</t>
  </si>
  <si>
    <t>Weight</t>
  </si>
  <si>
    <t>Total Score</t>
  </si>
  <si>
    <t>(total annual income)</t>
  </si>
  <si>
    <t>(B)</t>
  </si>
  <si>
    <t>(A X B)</t>
  </si>
  <si>
    <t xml:space="preserve">Debt Service Ratio </t>
  </si>
  <si>
    <t>Below USD50K</t>
  </si>
  <si>
    <t>More than USD50K</t>
  </si>
  <si>
    <t>(Total Monthly Gross Income / Total Debt Servicing)  = 3.55 times</t>
  </si>
  <si>
    <t xml:space="preserve">5 and above </t>
  </si>
  <si>
    <t>4 to less than 5</t>
  </si>
  <si>
    <t>3 to less than 4</t>
  </si>
  <si>
    <t>Below 3</t>
  </si>
  <si>
    <t>3.0 Overall Credit Risk Rating Score</t>
  </si>
  <si>
    <t xml:space="preserve">No document </t>
  </si>
  <si>
    <t>Annual Income below USD50,000</t>
  </si>
  <si>
    <r>
      <t xml:space="preserve">(Y+Z) /570 </t>
    </r>
    <r>
      <rPr>
        <sz val="10"/>
        <color indexed="8"/>
        <rFont val="Calibri"/>
        <family val="2"/>
      </rPr>
      <t xml:space="preserve">= ….. % </t>
    </r>
  </si>
  <si>
    <t>Annual Income above USD50,000</t>
  </si>
  <si>
    <t xml:space="preserve">(Y+Z) /620 = ….. % </t>
  </si>
  <si>
    <t>(D)</t>
  </si>
  <si>
    <t>Years of good conduct of borrowing with RHBIBL</t>
  </si>
  <si>
    <t>Score</t>
  </si>
  <si>
    <t>Above 2 years</t>
  </si>
  <si>
    <t>1 year to less than 2 years</t>
  </si>
  <si>
    <t>6 months to less than 1 year</t>
  </si>
  <si>
    <t>No borrowing</t>
  </si>
  <si>
    <t>Unsatisfactory conduct</t>
  </si>
  <si>
    <t>Net worth (Total Assets – Total Liabilities)</t>
  </si>
  <si>
    <t>Above USD300K</t>
  </si>
  <si>
    <t>Above USD100K to USD300K</t>
  </si>
  <si>
    <t>Above USD50K to USD100K</t>
  </si>
  <si>
    <t>USD50K and below</t>
  </si>
  <si>
    <t>Unsubstantiated net worth</t>
  </si>
  <si>
    <t>Age – Years</t>
  </si>
  <si>
    <t>Above 35 to 55</t>
  </si>
  <si>
    <t xml:space="preserve">Above 30 to 35 </t>
  </si>
  <si>
    <t>Above 25 to 30 / above 55 to 65*</t>
  </si>
  <si>
    <t>Above 18 to 25</t>
  </si>
  <si>
    <t xml:space="preserve">Below 18 / above 65 </t>
  </si>
  <si>
    <t>* Note : Government servants retire at the age of 65</t>
  </si>
  <si>
    <t>Financial Statements</t>
  </si>
  <si>
    <t>Audited by qualified professional</t>
  </si>
  <si>
    <t>Unaudited</t>
  </si>
  <si>
    <t>Unsubstantiated / No documents</t>
  </si>
  <si>
    <t>Total Borrower Credit Rating Score</t>
  </si>
  <si>
    <t>Y</t>
  </si>
  <si>
    <t>Security Rating</t>
  </si>
  <si>
    <t>Score (E)</t>
  </si>
  <si>
    <t>Weight (F)</t>
  </si>
  <si>
    <t>(E X F)</t>
  </si>
  <si>
    <t>Security Coverage (Margin of Advance)</t>
  </si>
  <si>
    <t>Less than 40%</t>
  </si>
  <si>
    <t>40% to less than 50%</t>
  </si>
  <si>
    <t>50% to less than 60%</t>
  </si>
  <si>
    <t>60% to less than 70%</t>
  </si>
  <si>
    <t>Above 70%</t>
  </si>
  <si>
    <t>Type of Security</t>
  </si>
  <si>
    <t>Fixed Deposit / Bank Guarantee</t>
  </si>
  <si>
    <t xml:space="preserve">Shophouses / Factories / Industrial Buildings / Residential Houses </t>
  </si>
  <si>
    <t>All Types of Vacant Development Land</t>
  </si>
  <si>
    <t>All Types of Cultivated / Vacant Agricultural Land</t>
  </si>
  <si>
    <t>Debenture / Guarantor / Clean</t>
  </si>
  <si>
    <t>Penalty Factors</t>
  </si>
  <si>
    <t>In the case of property:-</t>
  </si>
  <si>
    <t>Within flooding vicinity</t>
  </si>
  <si>
    <t>Mortgage/ownership of property could be subject to legal dispute</t>
  </si>
  <si>
    <t xml:space="preserve">(eg : owner of the property is the beneficiary of the deceased is stated in </t>
  </si>
  <si>
    <t>the title deed)</t>
  </si>
  <si>
    <t>Total Security Rating Score</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</si>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</sst>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0.0%"/>
    <numFmt numFmtId="165" formatCode="_(* #,##0_);_(* \(#,##0\);_(* &quot;-&quot;??_);_(@_)"/>
    <numFmt numFmtId="166" formatCode="_(* #,##0.00_);_(* \(#,##0.00\);_(* \-??_);_(@_)"/>
    <numFmt numFmtId="167" formatCode="_-* #,##0.00_-;\-* #,##0.00_-;_-* &quot;-&quot;??_-;_-@_-"/>
    <numFmt numFmtId="168" formatCode="\$#,##0.00_);[Red]\(\$#,##0.00\)"/>
    <numFmt numFmtId="169" formatCode="_(\$* #,##0.00_);_(\$* \(#,##0.00\);_(\$* \-??_);_(@_)"/>
    <numFmt numFmtId="170" formatCode="_-&quot;£&quot;* #,##0.00_-;\-&quot;£&quot;* #,##0.00_-;_-&quot;£&quot;* &quot;-&quot;??_-;_-@_-"/>
    <numFmt numFmtId="171" formatCode="#,##0.00\ ;&quot; (&quot;#,##0.00\);&quot; -&quot;#\ ;@\ "/>
    <numFmt numFmtId="172" formatCode="[$-409]d\-mmm\-yy;@"/>
    <numFmt numFmtId="173" formatCode="General_)"/>
  </numFmts>
  <fonts count="25">
    <font>
      <sz val="11"/>
      <color theme="1"/>
      <name val="Calibri"/>
      <family val="2"/>
      <scheme val="minor"/>
    </font>
    <font>
      <sz val="11"/>
      <color theme="1"/>
      <name val="Calibri"/>
      <family val="2"/>
      <scheme val="minor"/>
    </font>
    <font>
      <sz val="11"/>
      <color rgb="FF000000"/>
      <name val="Calibri"/>
      <family val="2"/>
      <scheme val="minor"/>
    </font>
    <font>
      <b/>
      <sz val="13"/>
      <color theme="1"/>
      <name val="Calibri"/>
      <family val="2"/>
      <scheme val="minor"/>
    </font>
    <font>
      <b/>
      <sz val="10"/>
      <color theme="1"/>
      <name val="Calibri"/>
      <family val="2"/>
      <scheme val="minor"/>
    </font>
    <font>
      <sz val="10"/>
      <color theme="1"/>
      <name val="Calibri"/>
      <family val="2"/>
      <scheme val="minor"/>
    </font>
    <font>
      <u/>
      <sz val="10"/>
      <color theme="1"/>
      <name val="Calibri"/>
      <family val="2"/>
      <scheme val="minor"/>
    </font>
    <font>
      <sz val="10"/>
      <color rgb="FF000000"/>
      <name val="Calibri"/>
      <family val="2"/>
      <scheme val="minor"/>
    </font>
    <font>
      <sz val="10"/>
      <color indexed="8"/>
      <name val="Calibri"/>
      <family val="2"/>
    </font>
    <font>
      <sz val="4"/>
      <color theme="1"/>
      <name val="Calibri"/>
      <family val="2"/>
      <scheme val="minor"/>
    </font>
    <font>
      <b/>
      <u/>
      <sz val="10"/>
      <color theme="1"/>
      <name val="Calibri"/>
      <family val="2"/>
      <scheme val="minor"/>
    </font>
    <font>
      <sz val="11"/>
      <color theme="1"/>
      <name val="Agency FB"/>
      <family val="2"/>
    </font>
    <font>
      <b/>
      <sz val="11"/>
      <color rgb="FFFA7D00"/>
      <name val="Agency FB"/>
      <family val="2"/>
    </font>
    <font>
      <sz val="11"/>
      <name val="ＭＳ Ｐゴシック"/>
      <family val="3"/>
      <charset val="128"/>
    </font>
    <font>
      <sz val="10"/>
      <name val="MS Sans Serif"/>
      <family val="2"/>
    </font>
    <font>
      <sz val="10"/>
      <name val="Calibri"/>
      <family val="1"/>
      <scheme val="minor"/>
    </font>
    <font>
      <sz val="10"/>
      <name val="Arial"/>
      <family val="2"/>
    </font>
    <font>
      <sz val="10"/>
      <name val="Verdana"/>
      <family val="2"/>
    </font>
    <font>
      <sz val="11"/>
      <color indexed="8"/>
      <name val="Calibri"/>
      <family val="2"/>
      <charset val="1"/>
    </font>
    <font>
      <b/>
      <sz val="15.95"/>
      <color indexed="8"/>
      <name val="Times New Roman"/>
      <family val="1"/>
    </font>
    <font>
      <sz val="11"/>
      <color rgb="FF000000"/>
      <name val="Calibri"/>
      <family val="2"/>
      <charset val="1"/>
    </font>
    <font>
      <sz val="10"/>
      <name val="Courier"/>
      <family val="3"/>
    </font>
    <font>
      <sz val="11"/>
      <color indexed="8"/>
      <name val="Calibri"/>
      <family val="2"/>
    </font>
    <font>
      <sz val="11"/>
      <color rgb="FF3F3F76"/>
      <name val="Agency FB"/>
      <family val="2"/>
    </font>
    <font>
      <sz val="10"/>
      <color indexed="8"/>
      <name val="MS Sans Serif"/>
      <family val="2"/>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FF00"/>
        <bgColor indexed="64"/>
      </patternFill>
    </fill>
    <fill>
      <patternFill patternType="solid">
        <fgColor theme="6" tint="0.79998168889431442"/>
        <bgColor theme="6" tint="0.79998168889431442"/>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18">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6" borderId="0" applyNumberFormat="0" applyBorder="0" applyAlignment="0" applyProtection="0"/>
    <xf numFmtId="0" fontId="12" fillId="3" borderId="1" applyNumberFormat="0" applyAlignment="0" applyProtection="0"/>
    <xf numFmtId="38" fontId="13" fillId="0" borderId="0" applyFont="0" applyFill="0" applyBorder="0" applyAlignment="0" applyProtection="0">
      <alignment vertical="center"/>
    </xf>
    <xf numFmtId="40" fontId="14" fillId="0" borderId="0" applyFont="0" applyFill="0" applyBorder="0" applyAlignment="0" applyProtection="0"/>
    <xf numFmtId="43" fontId="1" fillId="0" borderId="0" applyFont="0" applyFill="0" applyBorder="0" applyAlignment="0" applyProtection="0"/>
    <xf numFmtId="40" fontId="14" fillId="0" borderId="0" applyFont="0" applyFill="0" applyBorder="0" applyAlignment="0" applyProtection="0"/>
    <xf numFmtId="43" fontId="15" fillId="0" borderId="0" applyFont="0" applyFill="0" applyBorder="0" applyAlignment="0" applyProtection="0"/>
    <xf numFmtId="40" fontId="14"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166" fontId="18" fillId="0" borderId="0"/>
    <xf numFmtId="166" fontId="18"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7" fontId="19" fillId="0" borderId="0" applyFont="0" applyFill="0" applyBorder="0" applyAlignment="0" applyProtection="0"/>
    <xf numFmtId="168" fontId="13" fillId="0" borderId="0" applyFont="0" applyFill="0" applyBorder="0" applyAlignment="0" applyProtection="0">
      <alignment vertical="center"/>
    </xf>
    <xf numFmtId="169" fontId="20" fillId="0" borderId="0"/>
    <xf numFmtId="44"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170" fontId="16"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171" fontId="22" fillId="0" borderId="0"/>
    <xf numFmtId="0" fontId="22" fillId="0" borderId="0"/>
    <xf numFmtId="0" fontId="23" fillId="2" borderId="1" applyNumberFormat="0" applyAlignment="0" applyProtection="0"/>
    <xf numFmtId="0" fontId="17" fillId="0" borderId="0"/>
    <xf numFmtId="0" fontId="1" fillId="0" borderId="0"/>
    <xf numFmtId="0" fontId="15" fillId="0" borderId="0"/>
    <xf numFmtId="0" fontId="18" fillId="0" borderId="0"/>
    <xf numFmtId="0" fontId="18" fillId="0" borderId="0"/>
    <xf numFmtId="172" fontId="1" fillId="0" borderId="0"/>
    <xf numFmtId="0" fontId="24" fillId="0" borderId="0"/>
    <xf numFmtId="0" fontId="24" fillId="0" borderId="0"/>
    <xf numFmtId="0" fontId="20" fillId="0" borderId="0"/>
    <xf numFmtId="0" fontId="1" fillId="0" borderId="0"/>
    <xf numFmtId="0" fontId="2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173" fontId="2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9" fontId="22" fillId="0" borderId="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22" fillId="0" borderId="0" applyFill="0" applyBorder="0" applyAlignment="0" applyProtection="0"/>
    <xf numFmtId="9" fontId="16"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cellStyleXfs>
  <cellXfs count="123">
    <xf numFmtId="0" fontId="0" fillId="0" borderId="0" xfId="0"/>
    <xf numFmtId="164" fontId="0" fillId="0" borderId="0" xfId="2" applyNumberFormat="1" applyFont="1"/>
    <xf numFmtId="43" fontId="0" fillId="0" borderId="0" xfId="1" applyFont="1"/>
    <xf numFmtId="165" fontId="0" fillId="0" borderId="0" xfId="1" applyNumberFormat="1" applyFont="1"/>
    <xf numFmtId="165" fontId="2" fillId="0" borderId="0" xfId="1" applyNumberFormat="1" applyFont="1"/>
    <xf numFmtId="43" fontId="0" fillId="0" borderId="0" xfId="0" applyNumberFormat="1"/>
    <xf numFmtId="10" fontId="0" fillId="0" borderId="0" xfId="2" applyNumberFormat="1" applyFont="1"/>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4"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1" xfId="0" applyFont="1" applyBorder="1" applyAlignment="1">
      <alignment vertical="center" wrapText="1"/>
    </xf>
    <xf numFmtId="0" fontId="6" fillId="0" borderId="12" xfId="0" applyFont="1" applyBorder="1" applyAlignment="1">
      <alignment horizontal="left" vertical="center" wrapText="1" indent="1"/>
    </xf>
    <xf numFmtId="164" fontId="1" fillId="0" borderId="0" xfId="2" applyNumberFormat="1" applyFont="1" applyAlignment="1">
      <alignment vertical="center"/>
    </xf>
    <xf numFmtId="0" fontId="0" fillId="0" borderId="10" xfId="0" applyBorder="1" applyAlignment="1">
      <alignment vertical="top" wrapText="1"/>
    </xf>
    <xf numFmtId="0" fontId="5" fillId="0" borderId="16" xfId="0" applyFont="1" applyBorder="1" applyAlignment="1">
      <alignment vertical="center" wrapText="1"/>
    </xf>
    <xf numFmtId="0" fontId="6" fillId="0" borderId="4" xfId="0" applyFont="1" applyBorder="1" applyAlignment="1">
      <alignment horizontal="left" vertical="center" wrapText="1" indent="1"/>
    </xf>
    <xf numFmtId="164" fontId="1" fillId="4" borderId="0" xfId="2" applyNumberFormat="1" applyFont="1" applyFill="1" applyAlignment="1">
      <alignment vertical="center"/>
    </xf>
    <xf numFmtId="0" fontId="5" fillId="0" borderId="6" xfId="0" applyFont="1" applyBorder="1" applyAlignment="1">
      <alignment vertical="center" wrapText="1"/>
    </xf>
    <xf numFmtId="0" fontId="5" fillId="0" borderId="8" xfId="0" applyFont="1" applyBorder="1" applyAlignment="1">
      <alignment vertical="center" wrapText="1"/>
    </xf>
    <xf numFmtId="0" fontId="5" fillId="0" borderId="7" xfId="0" applyFont="1" applyBorder="1" applyAlignment="1">
      <alignment vertical="center" wrapText="1"/>
    </xf>
    <xf numFmtId="0" fontId="5" fillId="0" borderId="9" xfId="0" applyFont="1" applyBorder="1" applyAlignment="1">
      <alignment vertical="center" wrapText="1"/>
    </xf>
    <xf numFmtId="0" fontId="5" fillId="0" borderId="2" xfId="0" applyFont="1" applyBorder="1" applyAlignment="1">
      <alignment vertical="center" wrapText="1"/>
    </xf>
    <xf numFmtId="0" fontId="5" fillId="0" borderId="10" xfId="0" applyFont="1" applyBorder="1" applyAlignment="1">
      <alignment vertical="center" wrapText="1"/>
    </xf>
    <xf numFmtId="0" fontId="5" fillId="0" borderId="3" xfId="0" applyFont="1" applyBorder="1" applyAlignment="1">
      <alignment vertical="center" wrapText="1"/>
    </xf>
    <xf numFmtId="0" fontId="5" fillId="0" borderId="16" xfId="0" applyFont="1" applyBorder="1" applyAlignment="1">
      <alignment horizontal="center" vertical="center" wrapText="1"/>
    </xf>
    <xf numFmtId="0" fontId="5" fillId="0" borderId="14" xfId="0" applyFont="1" applyBorder="1" applyAlignment="1">
      <alignment vertical="center" wrapText="1"/>
    </xf>
    <xf numFmtId="0" fontId="5" fillId="0" borderId="0" xfId="0" applyFont="1" applyAlignment="1">
      <alignment vertical="center" wrapText="1"/>
    </xf>
    <xf numFmtId="0" fontId="5" fillId="0" borderId="13" xfId="0" applyFont="1" applyBorder="1" applyAlignment="1">
      <alignment vertical="center" wrapText="1"/>
    </xf>
    <xf numFmtId="0" fontId="5" fillId="0" borderId="13" xfId="0" applyFont="1" applyBorder="1" applyAlignment="1">
      <alignment horizontal="center" vertical="center" wrapText="1"/>
    </xf>
    <xf numFmtId="0" fontId="0" fillId="0" borderId="14"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15" xfId="0" applyBorder="1" applyAlignment="1">
      <alignment vertical="top" wrapText="1"/>
    </xf>
    <xf numFmtId="0" fontId="5" fillId="0" borderId="12" xfId="0" applyFont="1" applyBorder="1" applyAlignment="1">
      <alignment vertical="center" wrapText="1"/>
    </xf>
    <xf numFmtId="0" fontId="4" fillId="0" borderId="14" xfId="0" applyFont="1" applyBorder="1" applyAlignment="1">
      <alignment horizontal="center" vertical="center" wrapText="1"/>
    </xf>
    <xf numFmtId="0" fontId="5" fillId="0" borderId="14" xfId="0" applyFont="1" applyBorder="1" applyAlignment="1">
      <alignment horizontal="left" vertical="center" wrapText="1"/>
    </xf>
    <xf numFmtId="0" fontId="5" fillId="0" borderId="0" xfId="0" applyFont="1" applyAlignment="1">
      <alignment horizontal="left" vertical="center" wrapText="1"/>
    </xf>
    <xf numFmtId="0" fontId="9" fillId="0" borderId="14" xfId="0" applyFont="1" applyBorder="1" applyAlignment="1">
      <alignment horizontal="left" vertical="center" wrapText="1"/>
    </xf>
    <xf numFmtId="0" fontId="9" fillId="0" borderId="0" xfId="0" applyFont="1" applyAlignment="1">
      <alignment horizontal="left" vertical="center" wrapText="1"/>
    </xf>
    <xf numFmtId="0" fontId="0" fillId="0" borderId="12" xfId="0" applyBorder="1" applyAlignment="1">
      <alignment vertical="top" wrapText="1"/>
    </xf>
    <xf numFmtId="0" fontId="5" fillId="0" borderId="7" xfId="0" applyFont="1" applyBorder="1" applyAlignment="1">
      <alignment horizontal="left" vertical="center" wrapText="1"/>
    </xf>
    <xf numFmtId="0" fontId="10" fillId="0" borderId="14"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0" fillId="0" borderId="11" xfId="0" applyBorder="1"/>
    <xf numFmtId="0" fontId="0" fillId="0" borderId="13" xfId="0" applyBorder="1"/>
    <xf numFmtId="0" fontId="10" fillId="0" borderId="12" xfId="0" applyFont="1" applyBorder="1" applyAlignment="1">
      <alignment horizontal="center" vertical="center" wrapText="1"/>
    </xf>
    <xf numFmtId="0" fontId="0" fillId="0" borderId="15" xfId="0" applyBorder="1"/>
    <xf numFmtId="0" fontId="5" fillId="0" borderId="10" xfId="0" applyFont="1" applyBorder="1" applyAlignment="1">
      <alignment horizontal="center" vertical="center" wrapText="1"/>
    </xf>
    <xf numFmtId="0" fontId="5" fillId="0" borderId="15" xfId="0" applyFont="1" applyBorder="1" applyAlignment="1">
      <alignment vertical="center" wrapText="1"/>
    </xf>
    <xf numFmtId="0" fontId="0" fillId="0" borderId="16" xfId="0" applyBorder="1"/>
    <xf numFmtId="165" fontId="0" fillId="0" borderId="0" xfId="0" applyNumberFormat="1"/>
    <xf numFmtId="0" fontId="4" fillId="0" borderId="5" xfId="0" applyFont="1" applyBorder="1" applyAlignment="1">
      <alignment horizontal="right" vertical="center" wrapText="1"/>
    </xf>
    <xf numFmtId="0" fontId="4" fillId="0" borderId="3" xfId="0" applyFont="1" applyBorder="1" applyAlignment="1">
      <alignment horizontal="righ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15" xfId="0" applyFont="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5" fillId="0" borderId="7" xfId="0" applyFont="1" applyBorder="1" applyAlignment="1">
      <alignment vertical="center" wrapText="1"/>
    </xf>
    <xf numFmtId="0" fontId="5" fillId="0" borderId="14" xfId="0" applyFont="1" applyBorder="1" applyAlignment="1">
      <alignment vertical="center" wrapText="1"/>
    </xf>
    <xf numFmtId="0" fontId="5" fillId="0" borderId="0" xfId="0" applyFont="1" applyAlignment="1">
      <alignment vertical="center" wrapText="1"/>
    </xf>
    <xf numFmtId="0" fontId="5" fillId="0" borderId="12" xfId="0" applyFont="1" applyBorder="1" applyAlignment="1">
      <alignment vertical="center" wrapText="1"/>
    </xf>
    <xf numFmtId="0" fontId="5" fillId="0" borderId="9" xfId="0" applyFont="1" applyBorder="1" applyAlignment="1">
      <alignment vertical="center" wrapText="1"/>
    </xf>
    <xf numFmtId="0" fontId="5" fillId="0" borderId="2" xfId="0" applyFont="1" applyBorder="1" applyAlignment="1">
      <alignment vertical="center" wrapText="1"/>
    </xf>
    <xf numFmtId="0" fontId="5" fillId="0" borderId="10" xfId="0" applyFont="1" applyBorder="1" applyAlignment="1">
      <alignment vertical="center" wrapText="1"/>
    </xf>
    <xf numFmtId="0" fontId="0" fillId="0" borderId="13" xfId="0" applyBorder="1" applyAlignment="1">
      <alignment horizontal="center" vertical="center"/>
    </xf>
    <xf numFmtId="0" fontId="0" fillId="0" borderId="9" xfId="0" applyBorder="1" applyAlignment="1">
      <alignment vertical="top" wrapText="1"/>
    </xf>
    <xf numFmtId="0" fontId="0" fillId="0" borderId="2" xfId="0" applyBorder="1" applyAlignment="1">
      <alignment vertical="top" wrapText="1"/>
    </xf>
    <xf numFmtId="0" fontId="0" fillId="0" borderId="10" xfId="0" applyBorder="1" applyAlignment="1">
      <alignment vertical="top" wrapText="1"/>
    </xf>
    <xf numFmtId="0" fontId="5" fillId="0" borderId="13" xfId="0" applyFont="1" applyBorder="1" applyAlignment="1">
      <alignment horizontal="center" vertical="center" wrapText="1"/>
    </xf>
    <xf numFmtId="0" fontId="4" fillId="0" borderId="8" xfId="0" applyFont="1" applyBorder="1" applyAlignment="1">
      <alignment horizontal="right" vertical="center" wrapText="1"/>
    </xf>
    <xf numFmtId="0" fontId="4" fillId="0" borderId="0" xfId="0" applyFont="1" applyAlignment="1">
      <alignment horizontal="right" vertical="center" wrapText="1"/>
    </xf>
    <xf numFmtId="0" fontId="4" fillId="0" borderId="2" xfId="0" applyFont="1" applyBorder="1" applyAlignment="1">
      <alignment horizontal="right"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7"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6" xfId="0" applyFont="1" applyBorder="1" applyAlignment="1">
      <alignment horizontal="left" vertical="center" wrapText="1"/>
    </xf>
    <xf numFmtId="0" fontId="5" fillId="0" borderId="8" xfId="0" applyFont="1" applyBorder="1" applyAlignment="1">
      <alignment horizontal="left" vertical="center" wrapText="1"/>
    </xf>
    <xf numFmtId="0" fontId="5" fillId="0" borderId="14" xfId="0" applyFont="1" applyBorder="1" applyAlignment="1">
      <alignment horizontal="left" vertical="center" wrapText="1"/>
    </xf>
    <xf numFmtId="0" fontId="5" fillId="0" borderId="0" xfId="0" applyFont="1" applyAlignment="1">
      <alignment horizontal="left" vertical="center" wrapText="1"/>
    </xf>
    <xf numFmtId="0" fontId="5" fillId="0" borderId="12" xfId="0" applyFont="1" applyBorder="1" applyAlignment="1">
      <alignment horizontal="left" vertical="center" wrapText="1"/>
    </xf>
    <xf numFmtId="0" fontId="5" fillId="0" borderId="0" xfId="0" applyFont="1" applyBorder="1" applyAlignment="1">
      <alignment horizontal="left" vertical="center" wrapText="1"/>
    </xf>
    <xf numFmtId="0" fontId="5"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5" fillId="5" borderId="5"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9" xfId="0" applyFont="1" applyBorder="1" applyAlignment="1">
      <alignment horizontal="center" vertical="center" wrapText="1"/>
    </xf>
    <xf numFmtId="0" fontId="4" fillId="0" borderId="5" xfId="0" applyFont="1" applyBorder="1" applyAlignment="1">
      <alignment vertical="center" wrapText="1"/>
    </xf>
    <xf numFmtId="0" fontId="4" fillId="0" borderId="4"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18">
    <cellStyle name="20% - Accent3 2" xfId="3"/>
    <cellStyle name="Calculation 2" xfId="4"/>
    <cellStyle name="Comma" xfId="1" builtinId="3"/>
    <cellStyle name="Comma [0] 2" xfId="5"/>
    <cellStyle name="Comma 2" xfId="6"/>
    <cellStyle name="Comma 2 2" xfId="7"/>
    <cellStyle name="Comma 2 3" xfId="8"/>
    <cellStyle name="Comma 3" xfId="9"/>
    <cellStyle name="Comma 3 2" xfId="10"/>
    <cellStyle name="Comma 4" xfId="11"/>
    <cellStyle name="Comma 5" xfId="12"/>
    <cellStyle name="Comma 6" xfId="13"/>
    <cellStyle name="Comma 7" xfId="14"/>
    <cellStyle name="Comma 7 10" xfId="15"/>
    <cellStyle name="Comma 7 2" xfId="16"/>
    <cellStyle name="Comma 7 3" xfId="17"/>
    <cellStyle name="Comma 7 4" xfId="18"/>
    <cellStyle name="Comma 7 5" xfId="19"/>
    <cellStyle name="Comma 7 6" xfId="20"/>
    <cellStyle name="Comma 7 7" xfId="21"/>
    <cellStyle name="Comma 7 8" xfId="22"/>
    <cellStyle name="Comma 7 9" xfId="23"/>
    <cellStyle name="Comma 8" xfId="24"/>
    <cellStyle name="Currency [0] 2" xfId="25"/>
    <cellStyle name="Currency 2" xfId="26"/>
    <cellStyle name="Currency 2 2" xfId="27"/>
    <cellStyle name="Currency 2 3" xfId="28"/>
    <cellStyle name="Currency 2 4" xfId="29"/>
    <cellStyle name="Currency 2 5" xfId="30"/>
    <cellStyle name="Currency 2 6" xfId="31"/>
    <cellStyle name="Currency 3" xfId="32"/>
    <cellStyle name="Currency 4" xfId="33"/>
    <cellStyle name="Currency 5" xfId="34"/>
    <cellStyle name="Currency 6" xfId="35"/>
    <cellStyle name="Excel Built-in Comma" xfId="36"/>
    <cellStyle name="Excel Built-in Normal" xfId="37"/>
    <cellStyle name="Input 2" xfId="38"/>
    <cellStyle name="Normal" xfId="0" builtinId="0"/>
    <cellStyle name="Normal 10" xfId="39"/>
    <cellStyle name="Normal 11" xfId="40"/>
    <cellStyle name="Normal 12" xfId="41"/>
    <cellStyle name="Normal 13" xfId="42"/>
    <cellStyle name="Normal 13 2" xfId="43"/>
    <cellStyle name="Normal 14" xfId="44"/>
    <cellStyle name="Normal 15" xfId="45"/>
    <cellStyle name="Normal 15 2" xfId="46"/>
    <cellStyle name="Normal 2" xfId="47"/>
    <cellStyle name="Normal 2 10" xfId="48"/>
    <cellStyle name="Normal 2 2" xfId="49"/>
    <cellStyle name="Normal 2 24" xfId="50"/>
    <cellStyle name="Normal 2 25" xfId="51"/>
    <cellStyle name="Normal 2 3" xfId="52"/>
    <cellStyle name="Normal 2 4" xfId="53"/>
    <cellStyle name="Normal 2 5" xfId="54"/>
    <cellStyle name="Normal 2 6" xfId="55"/>
    <cellStyle name="Normal 2 7" xfId="56"/>
    <cellStyle name="Normal 2 8" xfId="57"/>
    <cellStyle name="Normal 2 9" xfId="58"/>
    <cellStyle name="Normal 3" xfId="59"/>
    <cellStyle name="Normal 3 10" xfId="60"/>
    <cellStyle name="Normal 3 2" xfId="61"/>
    <cellStyle name="Normal 3 3" xfId="62"/>
    <cellStyle name="Normal 3 4" xfId="63"/>
    <cellStyle name="Normal 3 5" xfId="64"/>
    <cellStyle name="Normal 3 6" xfId="65"/>
    <cellStyle name="Normal 3 7" xfId="66"/>
    <cellStyle name="Normal 3 8" xfId="67"/>
    <cellStyle name="Normal 3 9" xfId="68"/>
    <cellStyle name="Normal 4" xfId="69"/>
    <cellStyle name="Normal 4 2" xfId="70"/>
    <cellStyle name="Normal 4 3" xfId="71"/>
    <cellStyle name="Normal 4 4" xfId="72"/>
    <cellStyle name="Normal 4 5" xfId="73"/>
    <cellStyle name="Normal 4 6" xfId="74"/>
    <cellStyle name="Normal 4 7" xfId="75"/>
    <cellStyle name="Normal 4 8" xfId="76"/>
    <cellStyle name="Normal 4 9" xfId="77"/>
    <cellStyle name="Normal 5" xfId="78"/>
    <cellStyle name="Normal 5 2" xfId="79"/>
    <cellStyle name="Normal 5 3" xfId="80"/>
    <cellStyle name="Normal 5 4" xfId="81"/>
    <cellStyle name="Normal 5 5" xfId="82"/>
    <cellStyle name="Normal 5 6" xfId="83"/>
    <cellStyle name="Normal 5 7" xfId="84"/>
    <cellStyle name="Normal 5 8" xfId="85"/>
    <cellStyle name="Normal 5 9" xfId="86"/>
    <cellStyle name="Normal 6" xfId="87"/>
    <cellStyle name="Normal 6 2" xfId="88"/>
    <cellStyle name="Normal 6 3" xfId="89"/>
    <cellStyle name="Normal 6 4" xfId="90"/>
    <cellStyle name="Normal 6 5" xfId="91"/>
    <cellStyle name="Normal 6 6" xfId="92"/>
    <cellStyle name="Normal 6 7" xfId="93"/>
    <cellStyle name="Normal 6 8" xfId="94"/>
    <cellStyle name="Normal 6 9" xfId="95"/>
    <cellStyle name="Normal 7" xfId="96"/>
    <cellStyle name="Normal 7 2" xfId="97"/>
    <cellStyle name="Normal 7 3" xfId="98"/>
    <cellStyle name="Normal 7 4" xfId="99"/>
    <cellStyle name="Normal 7 5" xfId="100"/>
    <cellStyle name="Normal 7 6" xfId="101"/>
    <cellStyle name="Normal 7 7" xfId="102"/>
    <cellStyle name="Normal 7 8" xfId="103"/>
    <cellStyle name="Normal 7 9" xfId="104"/>
    <cellStyle name="Normal 8" xfId="105"/>
    <cellStyle name="Normal 8 2" xfId="106"/>
    <cellStyle name="Normal 8 3" xfId="107"/>
    <cellStyle name="Normal 9" xfId="108"/>
    <cellStyle name="Percent" xfId="2" builtinId="5"/>
    <cellStyle name="Percent 2" xfId="109"/>
    <cellStyle name="Percent 2 2" xfId="110"/>
    <cellStyle name="Percent 2 3" xfId="111"/>
    <cellStyle name="Percent 2 4" xfId="112"/>
    <cellStyle name="Percent 3" xfId="113"/>
    <cellStyle name="Percent 3 2" xfId="114"/>
    <cellStyle name="Percent 3 3" xfId="115"/>
    <cellStyle name="Percent 4" xfId="116"/>
    <cellStyle name="Percent 5" xfId="1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xdr:row>
      <xdr:rowOff>161925</xdr:rowOff>
    </xdr:from>
    <xdr:to>
      <xdr:col>19</xdr:col>
      <xdr:colOff>465426</xdr:colOff>
      <xdr:row>19</xdr:row>
      <xdr:rowOff>123401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895475" y="352425"/>
          <a:ext cx="10400001" cy="3390476"/>
        </a:xfrm>
        <a:prstGeom prst="rect">
          <a:avLst/>
        </a:prstGeom>
      </xdr:spPr>
    </xdr:pic>
    <xdr:clientData/>
  </xdr:twoCellAnchor>
  <xdr:twoCellAnchor>
    <xdr:from>
      <xdr:col>9</xdr:col>
      <xdr:colOff>438150</xdr:colOff>
      <xdr:row>27</xdr:row>
      <xdr:rowOff>114300</xdr:rowOff>
    </xdr:from>
    <xdr:to>
      <xdr:col>17</xdr:col>
      <xdr:colOff>285750</xdr:colOff>
      <xdr:row>34</xdr:row>
      <xdr:rowOff>114300</xdr:rowOff>
    </xdr:to>
    <xdr:sp macro="" textlink="">
      <xdr:nvSpPr>
        <xdr:cNvPr id="3" name="TextBox 2"/>
        <xdr:cNvSpPr txBox="1"/>
      </xdr:nvSpPr>
      <xdr:spPr>
        <a:xfrm>
          <a:off x="6019800" y="5257800"/>
          <a:ext cx="48768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Reimburse $736</a:t>
          </a:r>
        </a:p>
        <a:p>
          <a:r>
            <a:rPr lang="en-US" sz="1100"/>
            <a:t>2. 2,338</a:t>
          </a:r>
        </a:p>
        <a:p>
          <a:r>
            <a:rPr lang="en-US" sz="1100"/>
            <a:t>3. 2,338</a:t>
          </a:r>
        </a:p>
        <a:p>
          <a:r>
            <a:rPr lang="en-US" sz="1100"/>
            <a:t>4. 20,952</a:t>
          </a:r>
        </a:p>
        <a:p>
          <a:r>
            <a:rPr lang="en-US" sz="1100"/>
            <a:t>5. 4656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xdr:colOff>
      <xdr:row>1</xdr:row>
      <xdr:rowOff>161925</xdr:rowOff>
    </xdr:from>
    <xdr:to>
      <xdr:col>19</xdr:col>
      <xdr:colOff>465426</xdr:colOff>
      <xdr:row>19</xdr:row>
      <xdr:rowOff>123401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895475" y="352425"/>
          <a:ext cx="10400001" cy="3390476"/>
        </a:xfrm>
        <a:prstGeom prst="rect">
          <a:avLst/>
        </a:prstGeom>
      </xdr:spPr>
    </xdr:pic>
    <xdr:clientData/>
  </xdr:twoCellAnchor>
  <xdr:twoCellAnchor>
    <xdr:from>
      <xdr:col>9</xdr:col>
      <xdr:colOff>438150</xdr:colOff>
      <xdr:row>27</xdr:row>
      <xdr:rowOff>114300</xdr:rowOff>
    </xdr:from>
    <xdr:to>
      <xdr:col>17</xdr:col>
      <xdr:colOff>285750</xdr:colOff>
      <xdr:row>34</xdr:row>
      <xdr:rowOff>114300</xdr:rowOff>
    </xdr:to>
    <xdr:sp macro="" textlink="">
      <xdr:nvSpPr>
        <xdr:cNvPr id="3" name="TextBox 2"/>
        <xdr:cNvSpPr txBox="1"/>
      </xdr:nvSpPr>
      <xdr:spPr>
        <a:xfrm>
          <a:off x="5924550" y="5257800"/>
          <a:ext cx="47244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Reimburse $736</a:t>
          </a:r>
        </a:p>
        <a:p>
          <a:r>
            <a:rPr lang="en-US" sz="1100"/>
            <a:t>2. 2,338</a:t>
          </a:r>
        </a:p>
        <a:p>
          <a:r>
            <a:rPr lang="en-US" sz="1100"/>
            <a:t>3. 2,338</a:t>
          </a:r>
        </a:p>
        <a:p>
          <a:r>
            <a:rPr lang="en-US" sz="1100"/>
            <a:t>4. 20,952</a:t>
          </a:r>
        </a:p>
        <a:p>
          <a:r>
            <a:rPr lang="en-US" sz="1100"/>
            <a:t>5. 4656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IMB%20Bank\1.%20CASE\10.%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IMB%20Bank\1.%20CASE\7.%20Da%20Chhang\Comprehensive%20Cash%20Budget-Li%20Fang%20Building_OD&amp;TL(1M)-Ban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Company_Raksmey\Japamax\FINANCE\Cash%20In%20Cash%20Out\AMT_Cash%20in%20Cash%20Out%20Report_201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t="str">
            <v/>
          </cell>
          <cell r="C22" t="str">
            <v/>
          </cell>
          <cell r="E22">
            <v>0</v>
          </cell>
          <cell r="F22" t="str">
            <v/>
          </cell>
          <cell r="G22">
            <v>0</v>
          </cell>
          <cell r="H22" t="str">
            <v/>
          </cell>
          <cell r="I22" t="str">
            <v/>
          </cell>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3:L41"/>
  <sheetViews>
    <sheetView workbookViewId="0">
      <selection activeCell="O25" sqref="O25"/>
    </sheetView>
  </sheetViews>
  <sheetFormatPr defaultRowHeight="15"/>
  <cols>
    <col min="5" max="5" width="10.5703125" bestFit="1" customWidth="1"/>
    <col min="10" max="10" width="9.5703125" bestFit="1" customWidth="1"/>
    <col min="11" max="11" width="10.5703125" bestFit="1" customWidth="1"/>
    <col min="12" max="12" width="9.5703125" bestFit="1" customWidth="1"/>
  </cols>
  <sheetData>
    <row r="23" spans="4:12">
      <c r="D23">
        <v>51895</v>
      </c>
      <c r="E23">
        <v>31000</v>
      </c>
      <c r="F23">
        <f>D23-E23</f>
        <v>20895</v>
      </c>
      <c r="H23" s="6">
        <f>E23/D23</f>
        <v>0.59736005395510161</v>
      </c>
      <c r="I23">
        <f>D23/E23</f>
        <v>1.6740322580645162</v>
      </c>
      <c r="L23">
        <v>51</v>
      </c>
    </row>
    <row r="24" spans="4:12">
      <c r="D24">
        <v>1</v>
      </c>
      <c r="E24" s="3">
        <f>G24*$D$23</f>
        <v>5189.5</v>
      </c>
      <c r="F24" s="59">
        <f>E24</f>
        <v>5189.5</v>
      </c>
      <c r="G24" s="1">
        <v>0.1</v>
      </c>
      <c r="J24">
        <v>736</v>
      </c>
    </row>
    <row r="25" spans="4:12">
      <c r="D25">
        <v>2</v>
      </c>
      <c r="E25" s="3">
        <f t="shared" ref="E25:E32" si="0">G25*$D$23</f>
        <v>5189.5</v>
      </c>
      <c r="F25" s="59">
        <f>F24+E25</f>
        <v>10379</v>
      </c>
      <c r="G25" s="1">
        <v>0.1</v>
      </c>
      <c r="J25">
        <v>2338</v>
      </c>
    </row>
    <row r="26" spans="4:12">
      <c r="D26">
        <v>3</v>
      </c>
      <c r="E26" s="3">
        <f t="shared" si="0"/>
        <v>5189.5</v>
      </c>
      <c r="F26" s="59">
        <f t="shared" ref="F26:F27" si="1">F25+E26</f>
        <v>15568.5</v>
      </c>
      <c r="G26" s="1">
        <v>0.1</v>
      </c>
      <c r="J26">
        <v>2338</v>
      </c>
    </row>
    <row r="27" spans="4:12">
      <c r="D27">
        <v>4</v>
      </c>
      <c r="E27" s="3">
        <f t="shared" si="0"/>
        <v>5189.5</v>
      </c>
      <c r="F27" s="59">
        <f t="shared" si="1"/>
        <v>20758</v>
      </c>
      <c r="G27" s="1">
        <v>0.1</v>
      </c>
      <c r="J27" s="3">
        <f>SUM(J24:J26)</f>
        <v>5412</v>
      </c>
      <c r="K27" s="4">
        <v>20952</v>
      </c>
      <c r="L27" s="4">
        <v>4656</v>
      </c>
    </row>
    <row r="28" spans="4:12">
      <c r="D28">
        <v>5</v>
      </c>
      <c r="E28" s="3">
        <f t="shared" si="0"/>
        <v>5189.5</v>
      </c>
      <c r="F28" s="59">
        <f>F23-F27</f>
        <v>137</v>
      </c>
      <c r="G28" s="1">
        <v>0.1</v>
      </c>
    </row>
    <row r="29" spans="4:12">
      <c r="D29">
        <v>6</v>
      </c>
      <c r="E29" s="3">
        <f t="shared" si="0"/>
        <v>5189.5</v>
      </c>
      <c r="F29" s="59"/>
      <c r="G29" s="1">
        <v>0.1</v>
      </c>
    </row>
    <row r="30" spans="4:12">
      <c r="D30">
        <v>7</v>
      </c>
      <c r="E30" s="3">
        <f t="shared" si="0"/>
        <v>5189.5</v>
      </c>
      <c r="G30" s="1">
        <v>0.1</v>
      </c>
    </row>
    <row r="31" spans="4:12">
      <c r="D31">
        <v>8</v>
      </c>
      <c r="E31" s="3">
        <f t="shared" si="0"/>
        <v>5189.5</v>
      </c>
      <c r="G31" s="1">
        <v>0.1</v>
      </c>
    </row>
    <row r="32" spans="4:12">
      <c r="D32">
        <v>9</v>
      </c>
      <c r="E32" s="3">
        <f t="shared" si="0"/>
        <v>10379</v>
      </c>
      <c r="G32" s="1">
        <v>0.2</v>
      </c>
    </row>
    <row r="33" spans="5:9">
      <c r="E33">
        <f>SUM(E24:E32)</f>
        <v>51895</v>
      </c>
    </row>
    <row r="35" spans="5:9">
      <c r="E35">
        <f>D23*45%</f>
        <v>23352.75</v>
      </c>
    </row>
    <row r="36" spans="5:9">
      <c r="E36" s="2">
        <f>E23*10%/12</f>
        <v>258.33333333333331</v>
      </c>
    </row>
    <row r="37" spans="5:9">
      <c r="E37">
        <v>700</v>
      </c>
    </row>
    <row r="38" spans="5:9">
      <c r="E38" s="5">
        <f>E37/E36</f>
        <v>2.709677419354839</v>
      </c>
    </row>
    <row r="39" spans="5:9">
      <c r="H39">
        <v>950</v>
      </c>
    </row>
    <row r="40" spans="5:9">
      <c r="H40">
        <v>315</v>
      </c>
      <c r="I40">
        <f>H39/H40</f>
        <v>3.0158730158730158</v>
      </c>
    </row>
    <row r="41" spans="5:9">
      <c r="H41">
        <f>H39-H40</f>
        <v>635</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workbookViewId="0">
      <selection activeCell="J10" sqref="J10"/>
    </sheetView>
  </sheetViews>
  <sheetFormatPr defaultRowHeight="15"/>
  <cols>
    <col min="7" max="7" width="15" customWidth="1"/>
    <col min="8" max="8" width="17.28515625" customWidth="1"/>
    <col min="12" max="12" width="16.42578125" customWidth="1"/>
    <col min="13" max="13" width="13.85546875" customWidth="1"/>
    <col min="14" max="14" width="11.5703125" customWidth="1"/>
    <col min="263" max="263" width="15" customWidth="1"/>
    <col min="264" max="264" width="17.28515625" customWidth="1"/>
    <col min="268" max="268" width="16.42578125" customWidth="1"/>
    <col min="269" max="269" width="13.85546875" customWidth="1"/>
    <col min="270" max="270" width="11.5703125" customWidth="1"/>
    <col min="519" max="519" width="15" customWidth="1"/>
    <col min="520" max="520" width="17.28515625" customWidth="1"/>
    <col min="524" max="524" width="16.42578125" customWidth="1"/>
    <col min="525" max="525" width="13.85546875" customWidth="1"/>
    <col min="526" max="526" width="11.5703125" customWidth="1"/>
    <col min="775" max="775" width="15" customWidth="1"/>
    <col min="776" max="776" width="17.28515625" customWidth="1"/>
    <col min="780" max="780" width="16.42578125" customWidth="1"/>
    <col min="781" max="781" width="13.85546875" customWidth="1"/>
    <col min="782" max="782" width="11.5703125" customWidth="1"/>
    <col min="1031" max="1031" width="15" customWidth="1"/>
    <col min="1032" max="1032" width="17.28515625" customWidth="1"/>
    <col min="1036" max="1036" width="16.42578125" customWidth="1"/>
    <col min="1037" max="1037" width="13.85546875" customWidth="1"/>
    <col min="1038" max="1038" width="11.5703125" customWidth="1"/>
    <col min="1287" max="1287" width="15" customWidth="1"/>
    <col min="1288" max="1288" width="17.28515625" customWidth="1"/>
    <col min="1292" max="1292" width="16.42578125" customWidth="1"/>
    <col min="1293" max="1293" width="13.85546875" customWidth="1"/>
    <col min="1294" max="1294" width="11.5703125" customWidth="1"/>
    <col min="1543" max="1543" width="15" customWidth="1"/>
    <col min="1544" max="1544" width="17.28515625" customWidth="1"/>
    <col min="1548" max="1548" width="16.42578125" customWidth="1"/>
    <col min="1549" max="1549" width="13.85546875" customWidth="1"/>
    <col min="1550" max="1550" width="11.5703125" customWidth="1"/>
    <col min="1799" max="1799" width="15" customWidth="1"/>
    <col min="1800" max="1800" width="17.28515625" customWidth="1"/>
    <col min="1804" max="1804" width="16.42578125" customWidth="1"/>
    <col min="1805" max="1805" width="13.85546875" customWidth="1"/>
    <col min="1806" max="1806" width="11.5703125" customWidth="1"/>
    <col min="2055" max="2055" width="15" customWidth="1"/>
    <col min="2056" max="2056" width="17.28515625" customWidth="1"/>
    <col min="2060" max="2060" width="16.42578125" customWidth="1"/>
    <col min="2061" max="2061" width="13.85546875" customWidth="1"/>
    <col min="2062" max="2062" width="11.5703125" customWidth="1"/>
    <col min="2311" max="2311" width="15" customWidth="1"/>
    <col min="2312" max="2312" width="17.28515625" customWidth="1"/>
    <col min="2316" max="2316" width="16.42578125" customWidth="1"/>
    <col min="2317" max="2317" width="13.85546875" customWidth="1"/>
    <col min="2318" max="2318" width="11.5703125" customWidth="1"/>
    <col min="2567" max="2567" width="15" customWidth="1"/>
    <col min="2568" max="2568" width="17.28515625" customWidth="1"/>
    <col min="2572" max="2572" width="16.42578125" customWidth="1"/>
    <col min="2573" max="2573" width="13.85546875" customWidth="1"/>
    <col min="2574" max="2574" width="11.5703125" customWidth="1"/>
    <col min="2823" max="2823" width="15" customWidth="1"/>
    <col min="2824" max="2824" width="17.28515625" customWidth="1"/>
    <col min="2828" max="2828" width="16.42578125" customWidth="1"/>
    <col min="2829" max="2829" width="13.85546875" customWidth="1"/>
    <col min="2830" max="2830" width="11.5703125" customWidth="1"/>
    <col min="3079" max="3079" width="15" customWidth="1"/>
    <col min="3080" max="3080" width="17.28515625" customWidth="1"/>
    <col min="3084" max="3084" width="16.42578125" customWidth="1"/>
    <col min="3085" max="3085" width="13.85546875" customWidth="1"/>
    <col min="3086" max="3086" width="11.5703125" customWidth="1"/>
    <col min="3335" max="3335" width="15" customWidth="1"/>
    <col min="3336" max="3336" width="17.28515625" customWidth="1"/>
    <col min="3340" max="3340" width="16.42578125" customWidth="1"/>
    <col min="3341" max="3341" width="13.85546875" customWidth="1"/>
    <col min="3342" max="3342" width="11.5703125" customWidth="1"/>
    <col min="3591" max="3591" width="15" customWidth="1"/>
    <col min="3592" max="3592" width="17.28515625" customWidth="1"/>
    <col min="3596" max="3596" width="16.42578125" customWidth="1"/>
    <col min="3597" max="3597" width="13.85546875" customWidth="1"/>
    <col min="3598" max="3598" width="11.5703125" customWidth="1"/>
    <col min="3847" max="3847" width="15" customWidth="1"/>
    <col min="3848" max="3848" width="17.28515625" customWidth="1"/>
    <col min="3852" max="3852" width="16.42578125" customWidth="1"/>
    <col min="3853" max="3853" width="13.85546875" customWidth="1"/>
    <col min="3854" max="3854" width="11.5703125" customWidth="1"/>
    <col min="4103" max="4103" width="15" customWidth="1"/>
    <col min="4104" max="4104" width="17.28515625" customWidth="1"/>
    <col min="4108" max="4108" width="16.42578125" customWidth="1"/>
    <col min="4109" max="4109" width="13.85546875" customWidth="1"/>
    <col min="4110" max="4110" width="11.5703125" customWidth="1"/>
    <col min="4359" max="4359" width="15" customWidth="1"/>
    <col min="4360" max="4360" width="17.28515625" customWidth="1"/>
    <col min="4364" max="4364" width="16.42578125" customWidth="1"/>
    <col min="4365" max="4365" width="13.85546875" customWidth="1"/>
    <col min="4366" max="4366" width="11.5703125" customWidth="1"/>
    <col min="4615" max="4615" width="15" customWidth="1"/>
    <col min="4616" max="4616" width="17.28515625" customWidth="1"/>
    <col min="4620" max="4620" width="16.42578125" customWidth="1"/>
    <col min="4621" max="4621" width="13.85546875" customWidth="1"/>
    <col min="4622" max="4622" width="11.5703125" customWidth="1"/>
    <col min="4871" max="4871" width="15" customWidth="1"/>
    <col min="4872" max="4872" width="17.28515625" customWidth="1"/>
    <col min="4876" max="4876" width="16.42578125" customWidth="1"/>
    <col min="4877" max="4877" width="13.85546875" customWidth="1"/>
    <col min="4878" max="4878" width="11.5703125" customWidth="1"/>
    <col min="5127" max="5127" width="15" customWidth="1"/>
    <col min="5128" max="5128" width="17.28515625" customWidth="1"/>
    <col min="5132" max="5132" width="16.42578125" customWidth="1"/>
    <col min="5133" max="5133" width="13.85546875" customWidth="1"/>
    <col min="5134" max="5134" width="11.5703125" customWidth="1"/>
    <col min="5383" max="5383" width="15" customWidth="1"/>
    <col min="5384" max="5384" width="17.28515625" customWidth="1"/>
    <col min="5388" max="5388" width="16.42578125" customWidth="1"/>
    <col min="5389" max="5389" width="13.85546875" customWidth="1"/>
    <col min="5390" max="5390" width="11.5703125" customWidth="1"/>
    <col min="5639" max="5639" width="15" customWidth="1"/>
    <col min="5640" max="5640" width="17.28515625" customWidth="1"/>
    <col min="5644" max="5644" width="16.42578125" customWidth="1"/>
    <col min="5645" max="5645" width="13.85546875" customWidth="1"/>
    <col min="5646" max="5646" width="11.5703125" customWidth="1"/>
    <col min="5895" max="5895" width="15" customWidth="1"/>
    <col min="5896" max="5896" width="17.28515625" customWidth="1"/>
    <col min="5900" max="5900" width="16.42578125" customWidth="1"/>
    <col min="5901" max="5901" width="13.85546875" customWidth="1"/>
    <col min="5902" max="5902" width="11.5703125" customWidth="1"/>
    <col min="6151" max="6151" width="15" customWidth="1"/>
    <col min="6152" max="6152" width="17.28515625" customWidth="1"/>
    <col min="6156" max="6156" width="16.42578125" customWidth="1"/>
    <col min="6157" max="6157" width="13.85546875" customWidth="1"/>
    <col min="6158" max="6158" width="11.5703125" customWidth="1"/>
    <col min="6407" max="6407" width="15" customWidth="1"/>
    <col min="6408" max="6408" width="17.28515625" customWidth="1"/>
    <col min="6412" max="6412" width="16.42578125" customWidth="1"/>
    <col min="6413" max="6413" width="13.85546875" customWidth="1"/>
    <col min="6414" max="6414" width="11.5703125" customWidth="1"/>
    <col min="6663" max="6663" width="15" customWidth="1"/>
    <col min="6664" max="6664" width="17.28515625" customWidth="1"/>
    <col min="6668" max="6668" width="16.42578125" customWidth="1"/>
    <col min="6669" max="6669" width="13.85546875" customWidth="1"/>
    <col min="6670" max="6670" width="11.5703125" customWidth="1"/>
    <col min="6919" max="6919" width="15" customWidth="1"/>
    <col min="6920" max="6920" width="17.28515625" customWidth="1"/>
    <col min="6924" max="6924" width="16.42578125" customWidth="1"/>
    <col min="6925" max="6925" width="13.85546875" customWidth="1"/>
    <col min="6926" max="6926" width="11.5703125" customWidth="1"/>
    <col min="7175" max="7175" width="15" customWidth="1"/>
    <col min="7176" max="7176" width="17.28515625" customWidth="1"/>
    <col min="7180" max="7180" width="16.42578125" customWidth="1"/>
    <col min="7181" max="7181" width="13.85546875" customWidth="1"/>
    <col min="7182" max="7182" width="11.5703125" customWidth="1"/>
    <col min="7431" max="7431" width="15" customWidth="1"/>
    <col min="7432" max="7432" width="17.28515625" customWidth="1"/>
    <col min="7436" max="7436" width="16.42578125" customWidth="1"/>
    <col min="7437" max="7437" width="13.85546875" customWidth="1"/>
    <col min="7438" max="7438" width="11.5703125" customWidth="1"/>
    <col min="7687" max="7687" width="15" customWidth="1"/>
    <col min="7688" max="7688" width="17.28515625" customWidth="1"/>
    <col min="7692" max="7692" width="16.42578125" customWidth="1"/>
    <col min="7693" max="7693" width="13.85546875" customWidth="1"/>
    <col min="7694" max="7694" width="11.5703125" customWidth="1"/>
    <col min="7943" max="7943" width="15" customWidth="1"/>
    <col min="7944" max="7944" width="17.28515625" customWidth="1"/>
    <col min="7948" max="7948" width="16.42578125" customWidth="1"/>
    <col min="7949" max="7949" width="13.85546875" customWidth="1"/>
    <col min="7950" max="7950" width="11.5703125" customWidth="1"/>
    <col min="8199" max="8199" width="15" customWidth="1"/>
    <col min="8200" max="8200" width="17.28515625" customWidth="1"/>
    <col min="8204" max="8204" width="16.42578125" customWidth="1"/>
    <col min="8205" max="8205" width="13.85546875" customWidth="1"/>
    <col min="8206" max="8206" width="11.5703125" customWidth="1"/>
    <col min="8455" max="8455" width="15" customWidth="1"/>
    <col min="8456" max="8456" width="17.28515625" customWidth="1"/>
    <col min="8460" max="8460" width="16.42578125" customWidth="1"/>
    <col min="8461" max="8461" width="13.85546875" customWidth="1"/>
    <col min="8462" max="8462" width="11.5703125" customWidth="1"/>
    <col min="8711" max="8711" width="15" customWidth="1"/>
    <col min="8712" max="8712" width="17.28515625" customWidth="1"/>
    <col min="8716" max="8716" width="16.42578125" customWidth="1"/>
    <col min="8717" max="8717" width="13.85546875" customWidth="1"/>
    <col min="8718" max="8718" width="11.5703125" customWidth="1"/>
    <col min="8967" max="8967" width="15" customWidth="1"/>
    <col min="8968" max="8968" width="17.28515625" customWidth="1"/>
    <col min="8972" max="8972" width="16.42578125" customWidth="1"/>
    <col min="8973" max="8973" width="13.85546875" customWidth="1"/>
    <col min="8974" max="8974" width="11.5703125" customWidth="1"/>
    <col min="9223" max="9223" width="15" customWidth="1"/>
    <col min="9224" max="9224" width="17.28515625" customWidth="1"/>
    <col min="9228" max="9228" width="16.42578125" customWidth="1"/>
    <col min="9229" max="9229" width="13.85546875" customWidth="1"/>
    <col min="9230" max="9230" width="11.5703125" customWidth="1"/>
    <col min="9479" max="9479" width="15" customWidth="1"/>
    <col min="9480" max="9480" width="17.28515625" customWidth="1"/>
    <col min="9484" max="9484" width="16.42578125" customWidth="1"/>
    <col min="9485" max="9485" width="13.85546875" customWidth="1"/>
    <col min="9486" max="9486" width="11.5703125" customWidth="1"/>
    <col min="9735" max="9735" width="15" customWidth="1"/>
    <col min="9736" max="9736" width="17.28515625" customWidth="1"/>
    <col min="9740" max="9740" width="16.42578125" customWidth="1"/>
    <col min="9741" max="9741" width="13.85546875" customWidth="1"/>
    <col min="9742" max="9742" width="11.5703125" customWidth="1"/>
    <col min="9991" max="9991" width="15" customWidth="1"/>
    <col min="9992" max="9992" width="17.28515625" customWidth="1"/>
    <col min="9996" max="9996" width="16.42578125" customWidth="1"/>
    <col min="9997" max="9997" width="13.85546875" customWidth="1"/>
    <col min="9998" max="9998" width="11.5703125" customWidth="1"/>
    <col min="10247" max="10247" width="15" customWidth="1"/>
    <col min="10248" max="10248" width="17.28515625" customWidth="1"/>
    <col min="10252" max="10252" width="16.42578125" customWidth="1"/>
    <col min="10253" max="10253" width="13.85546875" customWidth="1"/>
    <col min="10254" max="10254" width="11.5703125" customWidth="1"/>
    <col min="10503" max="10503" width="15" customWidth="1"/>
    <col min="10504" max="10504" width="17.28515625" customWidth="1"/>
    <col min="10508" max="10508" width="16.42578125" customWidth="1"/>
    <col min="10509" max="10509" width="13.85546875" customWidth="1"/>
    <col min="10510" max="10510" width="11.5703125" customWidth="1"/>
    <col min="10759" max="10759" width="15" customWidth="1"/>
    <col min="10760" max="10760" width="17.28515625" customWidth="1"/>
    <col min="10764" max="10764" width="16.42578125" customWidth="1"/>
    <col min="10765" max="10765" width="13.85546875" customWidth="1"/>
    <col min="10766" max="10766" width="11.5703125" customWidth="1"/>
    <col min="11015" max="11015" width="15" customWidth="1"/>
    <col min="11016" max="11016" width="17.28515625" customWidth="1"/>
    <col min="11020" max="11020" width="16.42578125" customWidth="1"/>
    <col min="11021" max="11021" width="13.85546875" customWidth="1"/>
    <col min="11022" max="11022" width="11.5703125" customWidth="1"/>
    <col min="11271" max="11271" width="15" customWidth="1"/>
    <col min="11272" max="11272" width="17.28515625" customWidth="1"/>
    <col min="11276" max="11276" width="16.42578125" customWidth="1"/>
    <col min="11277" max="11277" width="13.85546875" customWidth="1"/>
    <col min="11278" max="11278" width="11.5703125" customWidth="1"/>
    <col min="11527" max="11527" width="15" customWidth="1"/>
    <col min="11528" max="11528" width="17.28515625" customWidth="1"/>
    <col min="11532" max="11532" width="16.42578125" customWidth="1"/>
    <col min="11533" max="11533" width="13.85546875" customWidth="1"/>
    <col min="11534" max="11534" width="11.5703125" customWidth="1"/>
    <col min="11783" max="11783" width="15" customWidth="1"/>
    <col min="11784" max="11784" width="17.28515625" customWidth="1"/>
    <col min="11788" max="11788" width="16.42578125" customWidth="1"/>
    <col min="11789" max="11789" width="13.85546875" customWidth="1"/>
    <col min="11790" max="11790" width="11.5703125" customWidth="1"/>
    <col min="12039" max="12039" width="15" customWidth="1"/>
    <col min="12040" max="12040" width="17.28515625" customWidth="1"/>
    <col min="12044" max="12044" width="16.42578125" customWidth="1"/>
    <col min="12045" max="12045" width="13.85546875" customWidth="1"/>
    <col min="12046" max="12046" width="11.5703125" customWidth="1"/>
    <col min="12295" max="12295" width="15" customWidth="1"/>
    <col min="12296" max="12296" width="17.28515625" customWidth="1"/>
    <col min="12300" max="12300" width="16.42578125" customWidth="1"/>
    <col min="12301" max="12301" width="13.85546875" customWidth="1"/>
    <col min="12302" max="12302" width="11.5703125" customWidth="1"/>
    <col min="12551" max="12551" width="15" customWidth="1"/>
    <col min="12552" max="12552" width="17.28515625" customWidth="1"/>
    <col min="12556" max="12556" width="16.42578125" customWidth="1"/>
    <col min="12557" max="12557" width="13.85546875" customWidth="1"/>
    <col min="12558" max="12558" width="11.5703125" customWidth="1"/>
    <col min="12807" max="12807" width="15" customWidth="1"/>
    <col min="12808" max="12808" width="17.28515625" customWidth="1"/>
    <col min="12812" max="12812" width="16.42578125" customWidth="1"/>
    <col min="12813" max="12813" width="13.85546875" customWidth="1"/>
    <col min="12814" max="12814" width="11.5703125" customWidth="1"/>
    <col min="13063" max="13063" width="15" customWidth="1"/>
    <col min="13064" max="13064" width="17.28515625" customWidth="1"/>
    <col min="13068" max="13068" width="16.42578125" customWidth="1"/>
    <col min="13069" max="13069" width="13.85546875" customWidth="1"/>
    <col min="13070" max="13070" width="11.5703125" customWidth="1"/>
    <col min="13319" max="13319" width="15" customWidth="1"/>
    <col min="13320" max="13320" width="17.28515625" customWidth="1"/>
    <col min="13324" max="13324" width="16.42578125" customWidth="1"/>
    <col min="13325" max="13325" width="13.85546875" customWidth="1"/>
    <col min="13326" max="13326" width="11.5703125" customWidth="1"/>
    <col min="13575" max="13575" width="15" customWidth="1"/>
    <col min="13576" max="13576" width="17.28515625" customWidth="1"/>
    <col min="13580" max="13580" width="16.42578125" customWidth="1"/>
    <col min="13581" max="13581" width="13.85546875" customWidth="1"/>
    <col min="13582" max="13582" width="11.5703125" customWidth="1"/>
    <col min="13831" max="13831" width="15" customWidth="1"/>
    <col min="13832" max="13832" width="17.28515625" customWidth="1"/>
    <col min="13836" max="13836" width="16.42578125" customWidth="1"/>
    <col min="13837" max="13837" width="13.85546875" customWidth="1"/>
    <col min="13838" max="13838" width="11.5703125" customWidth="1"/>
    <col min="14087" max="14087" width="15" customWidth="1"/>
    <col min="14088" max="14088" width="17.28515625" customWidth="1"/>
    <col min="14092" max="14092" width="16.42578125" customWidth="1"/>
    <col min="14093" max="14093" width="13.85546875" customWidth="1"/>
    <col min="14094" max="14094" width="11.5703125" customWidth="1"/>
    <col min="14343" max="14343" width="15" customWidth="1"/>
    <col min="14344" max="14344" width="17.28515625" customWidth="1"/>
    <col min="14348" max="14348" width="16.42578125" customWidth="1"/>
    <col min="14349" max="14349" width="13.85546875" customWidth="1"/>
    <col min="14350" max="14350" width="11.5703125" customWidth="1"/>
    <col min="14599" max="14599" width="15" customWidth="1"/>
    <col min="14600" max="14600" width="17.28515625" customWidth="1"/>
    <col min="14604" max="14604" width="16.42578125" customWidth="1"/>
    <col min="14605" max="14605" width="13.85546875" customWidth="1"/>
    <col min="14606" max="14606" width="11.5703125" customWidth="1"/>
    <col min="14855" max="14855" width="15" customWidth="1"/>
    <col min="14856" max="14856" width="17.28515625" customWidth="1"/>
    <col min="14860" max="14860" width="16.42578125" customWidth="1"/>
    <col min="14861" max="14861" width="13.85546875" customWidth="1"/>
    <col min="14862" max="14862" width="11.5703125" customWidth="1"/>
    <col min="15111" max="15111" width="15" customWidth="1"/>
    <col min="15112" max="15112" width="17.28515625" customWidth="1"/>
    <col min="15116" max="15116" width="16.42578125" customWidth="1"/>
    <col min="15117" max="15117" width="13.85546875" customWidth="1"/>
    <col min="15118" max="15118" width="11.5703125" customWidth="1"/>
    <col min="15367" max="15367" width="15" customWidth="1"/>
    <col min="15368" max="15368" width="17.28515625" customWidth="1"/>
    <col min="15372" max="15372" width="16.42578125" customWidth="1"/>
    <col min="15373" max="15373" width="13.85546875" customWidth="1"/>
    <col min="15374" max="15374" width="11.5703125" customWidth="1"/>
    <col min="15623" max="15623" width="15" customWidth="1"/>
    <col min="15624" max="15624" width="17.28515625" customWidth="1"/>
    <col min="15628" max="15628" width="16.42578125" customWidth="1"/>
    <col min="15629" max="15629" width="13.85546875" customWidth="1"/>
    <col min="15630" max="15630" width="11.5703125" customWidth="1"/>
    <col min="15879" max="15879" width="15" customWidth="1"/>
    <col min="15880" max="15880" width="17.28515625" customWidth="1"/>
    <col min="15884" max="15884" width="16.42578125" customWidth="1"/>
    <col min="15885" max="15885" width="13.85546875" customWidth="1"/>
    <col min="15886" max="15886" width="11.5703125" customWidth="1"/>
    <col min="16135" max="16135" width="15" customWidth="1"/>
    <col min="16136" max="16136" width="17.28515625" customWidth="1"/>
    <col min="16140" max="16140" width="16.42578125" customWidth="1"/>
    <col min="16141" max="16141" width="13.85546875" customWidth="1"/>
    <col min="16142" max="16142" width="11.5703125" customWidth="1"/>
  </cols>
  <sheetData>
    <row r="1" spans="1:14" ht="18" customHeight="1" thickBot="1">
      <c r="A1" s="119"/>
      <c r="B1" s="119"/>
      <c r="C1" s="119"/>
      <c r="D1" s="119"/>
      <c r="E1" s="119"/>
      <c r="F1" s="119"/>
      <c r="G1" s="7"/>
      <c r="H1" s="8"/>
    </row>
    <row r="2" spans="1:14" ht="18" thickBot="1">
      <c r="A2" s="120" t="s">
        <v>0</v>
      </c>
      <c r="B2" s="121"/>
      <c r="C2" s="121"/>
      <c r="D2" s="121"/>
      <c r="E2" s="121"/>
      <c r="F2" s="121"/>
      <c r="G2" s="121"/>
      <c r="H2" s="122"/>
    </row>
    <row r="3" spans="1:14">
      <c r="A3" s="85" t="s">
        <v>1</v>
      </c>
      <c r="B3" s="87"/>
      <c r="C3" s="65"/>
      <c r="D3" s="66"/>
      <c r="E3" s="66"/>
      <c r="F3" s="66"/>
      <c r="G3" s="86"/>
      <c r="H3" s="67"/>
    </row>
    <row r="4" spans="1:14" ht="15.75" thickBot="1">
      <c r="A4" s="88"/>
      <c r="B4" s="90"/>
      <c r="C4" s="71"/>
      <c r="D4" s="72"/>
      <c r="E4" s="72"/>
      <c r="F4" s="72"/>
      <c r="G4" s="89"/>
      <c r="H4" s="73"/>
    </row>
    <row r="5" spans="1:14" ht="15.75" thickBot="1">
      <c r="A5" s="116"/>
      <c r="B5" s="117"/>
      <c r="C5" s="117"/>
      <c r="D5" s="117"/>
      <c r="E5" s="117"/>
      <c r="F5" s="117"/>
      <c r="G5" s="117"/>
      <c r="H5" s="118"/>
    </row>
    <row r="6" spans="1:14">
      <c r="A6" s="85" t="s">
        <v>2</v>
      </c>
      <c r="B6" s="86"/>
      <c r="C6" s="87"/>
      <c r="D6" s="103" t="s">
        <v>3</v>
      </c>
      <c r="E6" s="104"/>
      <c r="F6" s="9" t="s">
        <v>4</v>
      </c>
      <c r="G6" s="103" t="s">
        <v>5</v>
      </c>
      <c r="H6" s="104"/>
    </row>
    <row r="7" spans="1:14" ht="15.75" thickBot="1">
      <c r="A7" s="88"/>
      <c r="B7" s="89"/>
      <c r="C7" s="90"/>
      <c r="D7" s="105" t="s">
        <v>6</v>
      </c>
      <c r="E7" s="102"/>
      <c r="F7" s="10" t="s">
        <v>7</v>
      </c>
      <c r="G7" s="105" t="s">
        <v>8</v>
      </c>
      <c r="H7" s="102"/>
    </row>
    <row r="8" spans="1:14" ht="25.5">
      <c r="A8" s="62">
        <v>1.1000000000000001</v>
      </c>
      <c r="B8" s="65" t="s">
        <v>9</v>
      </c>
      <c r="C8" s="67"/>
      <c r="D8" s="11" t="s">
        <v>10</v>
      </c>
      <c r="E8" s="11" t="s">
        <v>11</v>
      </c>
      <c r="F8" s="12"/>
      <c r="G8" s="13" t="s">
        <v>10</v>
      </c>
      <c r="H8" s="11" t="s">
        <v>11</v>
      </c>
    </row>
    <row r="9" spans="1:14" ht="51" customHeight="1">
      <c r="A9" s="63"/>
      <c r="B9" s="68" t="s">
        <v>12</v>
      </c>
      <c r="C9" s="70"/>
      <c r="D9" s="14"/>
      <c r="E9" s="14"/>
      <c r="F9" s="15"/>
      <c r="G9" s="15"/>
      <c r="H9" s="14"/>
    </row>
    <row r="10" spans="1:14">
      <c r="A10" s="63"/>
      <c r="B10" s="68"/>
      <c r="C10" s="70"/>
      <c r="D10" s="14"/>
      <c r="E10" s="14"/>
      <c r="F10" s="15"/>
      <c r="G10" s="15"/>
      <c r="H10" s="14"/>
    </row>
    <row r="11" spans="1:14">
      <c r="A11" s="63"/>
      <c r="B11" s="68" t="s">
        <v>13</v>
      </c>
      <c r="C11" s="70"/>
      <c r="D11" s="14">
        <v>4</v>
      </c>
      <c r="E11" s="14">
        <v>5</v>
      </c>
      <c r="F11" s="112">
        <v>50</v>
      </c>
      <c r="G11" s="112"/>
      <c r="H11" s="99">
        <f>F11*D13</f>
        <v>100</v>
      </c>
    </row>
    <row r="12" spans="1:14">
      <c r="A12" s="63"/>
      <c r="B12" s="68" t="s">
        <v>14</v>
      </c>
      <c r="C12" s="70"/>
      <c r="D12" s="14">
        <v>3</v>
      </c>
      <c r="E12" s="14">
        <v>4</v>
      </c>
      <c r="F12" s="112"/>
      <c r="G12" s="112"/>
      <c r="H12" s="99"/>
    </row>
    <row r="13" spans="1:14" ht="15.75" thickBot="1">
      <c r="A13" s="63"/>
      <c r="B13" s="68" t="s">
        <v>15</v>
      </c>
      <c r="C13" s="70"/>
      <c r="D13" s="14">
        <v>2</v>
      </c>
      <c r="E13" s="16">
        <v>3</v>
      </c>
      <c r="F13" s="112"/>
      <c r="G13" s="112"/>
      <c r="H13" s="99"/>
    </row>
    <row r="14" spans="1:14" ht="15.75" thickBot="1">
      <c r="A14" s="63"/>
      <c r="B14" s="68" t="s">
        <v>16</v>
      </c>
      <c r="C14" s="70"/>
      <c r="D14" s="17">
        <v>1</v>
      </c>
      <c r="E14" s="14">
        <v>2</v>
      </c>
      <c r="F14" s="112"/>
      <c r="G14" s="112"/>
      <c r="H14" s="99"/>
      <c r="L14" s="114" t="s">
        <v>17</v>
      </c>
      <c r="M14" s="115"/>
    </row>
    <row r="15" spans="1:14" ht="26.25" thickBot="1">
      <c r="A15" s="63"/>
      <c r="B15" s="68" t="s">
        <v>18</v>
      </c>
      <c r="C15" s="70"/>
      <c r="D15" s="14">
        <v>1</v>
      </c>
      <c r="E15" s="14">
        <v>1</v>
      </c>
      <c r="F15" s="112"/>
      <c r="G15" s="112"/>
      <c r="H15" s="99"/>
      <c r="L15" s="18" t="s">
        <v>19</v>
      </c>
      <c r="M15" s="19" t="s">
        <v>20</v>
      </c>
      <c r="N15" s="20">
        <f>(H51+I85)/570</f>
        <v>0.52631578947368418</v>
      </c>
    </row>
    <row r="16" spans="1:14" ht="26.25" thickBot="1">
      <c r="A16" s="64"/>
      <c r="B16" s="71"/>
      <c r="C16" s="73"/>
      <c r="D16" s="21"/>
      <c r="E16" s="21"/>
      <c r="F16" s="113"/>
      <c r="G16" s="113"/>
      <c r="H16" s="111"/>
      <c r="L16" s="22" t="s">
        <v>21</v>
      </c>
      <c r="M16" s="23" t="s">
        <v>22</v>
      </c>
      <c r="N16" s="24">
        <f>(H51+I85)/620</f>
        <v>0.4838709677419355</v>
      </c>
    </row>
    <row r="17" spans="1:8">
      <c r="A17" s="25"/>
      <c r="B17" s="26"/>
      <c r="C17" s="26"/>
      <c r="D17" s="26"/>
      <c r="E17" s="27"/>
      <c r="F17" s="9" t="s">
        <v>4</v>
      </c>
      <c r="G17" s="103" t="s">
        <v>5</v>
      </c>
      <c r="H17" s="104"/>
    </row>
    <row r="18" spans="1:8" ht="15.75" thickBot="1">
      <c r="A18" s="28"/>
      <c r="B18" s="29"/>
      <c r="C18" s="29"/>
      <c r="D18" s="29"/>
      <c r="E18" s="30"/>
      <c r="F18" s="10" t="s">
        <v>23</v>
      </c>
      <c r="G18" s="105" t="s">
        <v>8</v>
      </c>
      <c r="H18" s="102"/>
    </row>
    <row r="19" spans="1:8" ht="25.5" customHeight="1" thickBot="1">
      <c r="A19" s="62">
        <v>1.2</v>
      </c>
      <c r="B19" s="106" t="s">
        <v>24</v>
      </c>
      <c r="C19" s="107"/>
      <c r="D19" s="31"/>
      <c r="E19" s="32" t="s">
        <v>25</v>
      </c>
      <c r="F19" s="108">
        <v>10</v>
      </c>
      <c r="G19" s="25"/>
      <c r="H19" s="110">
        <f>F19*E24</f>
        <v>0</v>
      </c>
    </row>
    <row r="20" spans="1:8">
      <c r="A20" s="63"/>
      <c r="B20" s="33"/>
      <c r="C20" s="34"/>
      <c r="D20" s="34"/>
      <c r="E20" s="35"/>
      <c r="F20" s="78"/>
      <c r="G20" s="33"/>
      <c r="H20" s="99"/>
    </row>
    <row r="21" spans="1:8" ht="15" customHeight="1">
      <c r="A21" s="63"/>
      <c r="B21" s="95" t="s">
        <v>26</v>
      </c>
      <c r="C21" s="98"/>
      <c r="D21" s="97"/>
      <c r="E21" s="36">
        <v>3</v>
      </c>
      <c r="F21" s="78"/>
      <c r="G21" s="15"/>
      <c r="H21" s="99"/>
    </row>
    <row r="22" spans="1:8" ht="15" customHeight="1">
      <c r="A22" s="63"/>
      <c r="B22" s="95" t="s">
        <v>27</v>
      </c>
      <c r="C22" s="98"/>
      <c r="D22" s="97"/>
      <c r="E22" s="36">
        <v>2</v>
      </c>
      <c r="F22" s="78"/>
      <c r="G22" s="37"/>
      <c r="H22" s="99"/>
    </row>
    <row r="23" spans="1:8" ht="15" customHeight="1">
      <c r="A23" s="63"/>
      <c r="B23" s="95" t="s">
        <v>28</v>
      </c>
      <c r="C23" s="98"/>
      <c r="D23" s="97"/>
      <c r="E23" s="36">
        <v>1</v>
      </c>
      <c r="F23" s="78"/>
      <c r="G23" s="37"/>
      <c r="H23" s="99"/>
    </row>
    <row r="24" spans="1:8" ht="15" customHeight="1">
      <c r="A24" s="63"/>
      <c r="B24" s="95" t="s">
        <v>29</v>
      </c>
      <c r="C24" s="98"/>
      <c r="D24" s="97"/>
      <c r="E24" s="36">
        <v>0</v>
      </c>
      <c r="F24" s="78"/>
      <c r="G24" s="37"/>
      <c r="H24" s="99"/>
    </row>
    <row r="25" spans="1:8" ht="15" customHeight="1">
      <c r="A25" s="63"/>
      <c r="B25" s="95" t="s">
        <v>30</v>
      </c>
      <c r="C25" s="98"/>
      <c r="D25" s="97"/>
      <c r="E25" s="36">
        <v>-3</v>
      </c>
      <c r="F25" s="78"/>
      <c r="G25" s="37"/>
      <c r="H25" s="99"/>
    </row>
    <row r="26" spans="1:8" ht="15.75" thickBot="1">
      <c r="A26" s="64"/>
      <c r="B26" s="38"/>
      <c r="C26" s="39"/>
      <c r="D26" s="39"/>
      <c r="E26" s="40"/>
      <c r="F26" s="109"/>
      <c r="G26" s="38"/>
      <c r="H26" s="111"/>
    </row>
    <row r="27" spans="1:8" ht="22.5" customHeight="1">
      <c r="A27" s="62">
        <v>1.3</v>
      </c>
      <c r="B27" s="93" t="s">
        <v>31</v>
      </c>
      <c r="C27" s="94"/>
      <c r="D27" s="94"/>
      <c r="E27" s="27"/>
      <c r="F27" s="25"/>
      <c r="G27" s="25"/>
      <c r="H27" s="41"/>
    </row>
    <row r="28" spans="1:8">
      <c r="A28" s="63"/>
      <c r="B28" s="33"/>
      <c r="C28" s="34"/>
      <c r="D28" s="34"/>
      <c r="E28" s="41"/>
      <c r="F28" s="33"/>
      <c r="G28" s="33"/>
      <c r="H28" s="41"/>
    </row>
    <row r="29" spans="1:8" ht="15" customHeight="1">
      <c r="A29" s="63"/>
      <c r="B29" s="95" t="s">
        <v>32</v>
      </c>
      <c r="C29" s="98"/>
      <c r="D29" s="97"/>
      <c r="E29" s="42">
        <v>4</v>
      </c>
      <c r="F29" s="100">
        <v>10</v>
      </c>
      <c r="G29" s="15"/>
      <c r="H29" s="101">
        <f>E32*F29</f>
        <v>10</v>
      </c>
    </row>
    <row r="30" spans="1:8" ht="15" customHeight="1">
      <c r="A30" s="63"/>
      <c r="B30" s="95" t="s">
        <v>33</v>
      </c>
      <c r="C30" s="98"/>
      <c r="D30" s="97"/>
      <c r="E30" s="15">
        <v>3</v>
      </c>
      <c r="F30" s="100"/>
      <c r="G30" s="37"/>
      <c r="H30" s="101"/>
    </row>
    <row r="31" spans="1:8" ht="15" customHeight="1">
      <c r="A31" s="63"/>
      <c r="B31" s="95" t="s">
        <v>34</v>
      </c>
      <c r="C31" s="98"/>
      <c r="D31" s="97"/>
      <c r="E31" s="15">
        <v>2</v>
      </c>
      <c r="F31" s="100"/>
      <c r="G31" s="37"/>
      <c r="H31" s="101"/>
    </row>
    <row r="32" spans="1:8" ht="15" customHeight="1">
      <c r="A32" s="63"/>
      <c r="B32" s="95" t="s">
        <v>35</v>
      </c>
      <c r="C32" s="98"/>
      <c r="D32" s="97"/>
      <c r="E32" s="15">
        <v>1</v>
      </c>
      <c r="F32" s="100"/>
      <c r="G32" s="37"/>
      <c r="H32" s="101"/>
    </row>
    <row r="33" spans="1:8" ht="15" customHeight="1">
      <c r="A33" s="63"/>
      <c r="B33" s="95" t="s">
        <v>36</v>
      </c>
      <c r="C33" s="98"/>
      <c r="D33" s="97"/>
      <c r="E33" s="15">
        <v>0</v>
      </c>
      <c r="F33" s="100"/>
      <c r="G33" s="37"/>
      <c r="H33" s="101"/>
    </row>
    <row r="34" spans="1:8" ht="15.75" thickBot="1">
      <c r="A34" s="64"/>
      <c r="B34" s="38"/>
      <c r="C34" s="39"/>
      <c r="D34" s="39"/>
      <c r="E34" s="38"/>
      <c r="F34" s="92"/>
      <c r="G34" s="38"/>
      <c r="H34" s="102"/>
    </row>
    <row r="35" spans="1:8" ht="15" customHeight="1">
      <c r="A35" s="62">
        <v>1.4</v>
      </c>
      <c r="B35" s="93" t="s">
        <v>37</v>
      </c>
      <c r="C35" s="94"/>
      <c r="D35" s="94"/>
      <c r="E35" s="27"/>
      <c r="F35" s="25"/>
      <c r="G35" s="25"/>
      <c r="H35" s="41"/>
    </row>
    <row r="36" spans="1:8">
      <c r="A36" s="63"/>
      <c r="B36" s="43"/>
      <c r="C36" s="44"/>
      <c r="D36" s="44"/>
      <c r="E36" s="41"/>
      <c r="F36" s="33"/>
      <c r="G36" s="33"/>
      <c r="H36" s="41"/>
    </row>
    <row r="37" spans="1:8" ht="15" customHeight="1">
      <c r="A37" s="63"/>
      <c r="B37" s="95" t="s">
        <v>38</v>
      </c>
      <c r="C37" s="98"/>
      <c r="D37" s="98"/>
      <c r="E37" s="42">
        <v>4</v>
      </c>
      <c r="F37" s="100">
        <v>10</v>
      </c>
      <c r="G37" s="15"/>
      <c r="H37" s="101">
        <f>E38*F37</f>
        <v>30</v>
      </c>
    </row>
    <row r="38" spans="1:8" ht="15" customHeight="1">
      <c r="A38" s="63"/>
      <c r="B38" s="95" t="s">
        <v>39</v>
      </c>
      <c r="C38" s="98"/>
      <c r="D38" s="98"/>
      <c r="E38" s="15">
        <v>3</v>
      </c>
      <c r="F38" s="100"/>
      <c r="G38" s="37"/>
      <c r="H38" s="101"/>
    </row>
    <row r="39" spans="1:8" ht="15" customHeight="1">
      <c r="A39" s="63"/>
      <c r="B39" s="95" t="s">
        <v>40</v>
      </c>
      <c r="C39" s="98"/>
      <c r="D39" s="98"/>
      <c r="E39" s="15">
        <v>2</v>
      </c>
      <c r="F39" s="100"/>
      <c r="G39" s="37"/>
      <c r="H39" s="101"/>
    </row>
    <row r="40" spans="1:8" ht="15" customHeight="1">
      <c r="A40" s="63"/>
      <c r="B40" s="95" t="s">
        <v>41</v>
      </c>
      <c r="C40" s="98"/>
      <c r="D40" s="98"/>
      <c r="E40" s="15">
        <v>1</v>
      </c>
      <c r="F40" s="100"/>
      <c r="G40" s="37"/>
      <c r="H40" s="101"/>
    </row>
    <row r="41" spans="1:8" ht="15" customHeight="1">
      <c r="A41" s="63"/>
      <c r="B41" s="95" t="s">
        <v>42</v>
      </c>
      <c r="C41" s="98"/>
      <c r="D41" s="98"/>
      <c r="E41" s="15">
        <v>0</v>
      </c>
      <c r="F41" s="100"/>
      <c r="G41" s="37"/>
      <c r="H41" s="101"/>
    </row>
    <row r="42" spans="1:8" ht="15.75" thickBot="1">
      <c r="A42" s="63"/>
      <c r="B42" s="45"/>
      <c r="C42" s="46"/>
      <c r="D42" s="46"/>
      <c r="E42" s="38"/>
      <c r="F42" s="92"/>
      <c r="G42" s="37"/>
      <c r="H42" s="102"/>
    </row>
    <row r="43" spans="1:8" ht="25.5" customHeight="1">
      <c r="A43" s="63"/>
      <c r="B43" s="95" t="s">
        <v>43</v>
      </c>
      <c r="C43" s="98"/>
      <c r="D43" s="98"/>
      <c r="E43" s="41"/>
      <c r="F43" s="37"/>
      <c r="G43" s="37"/>
      <c r="H43" s="47"/>
    </row>
    <row r="44" spans="1:8" ht="15.75" thickBot="1">
      <c r="A44" s="64"/>
      <c r="B44" s="28"/>
      <c r="C44" s="29"/>
      <c r="D44" s="29"/>
      <c r="E44" s="30"/>
      <c r="F44" s="38"/>
      <c r="G44" s="38"/>
      <c r="H44" s="21"/>
    </row>
    <row r="45" spans="1:8" ht="15" customHeight="1">
      <c r="A45" s="62">
        <v>1.5</v>
      </c>
      <c r="B45" s="93" t="s">
        <v>44</v>
      </c>
      <c r="C45" s="94"/>
      <c r="D45" s="94"/>
      <c r="E45" s="48"/>
      <c r="F45" s="25"/>
      <c r="G45" s="12"/>
      <c r="H45" s="14"/>
    </row>
    <row r="46" spans="1:8">
      <c r="A46" s="63"/>
      <c r="B46" s="95"/>
      <c r="C46" s="96"/>
      <c r="D46" s="96"/>
      <c r="E46" s="97"/>
      <c r="F46" s="33"/>
      <c r="G46" s="15"/>
      <c r="H46" s="14"/>
    </row>
    <row r="47" spans="1:8" ht="15" customHeight="1">
      <c r="A47" s="63"/>
      <c r="B47" s="95" t="s">
        <v>45</v>
      </c>
      <c r="C47" s="98"/>
      <c r="D47" s="98"/>
      <c r="E47" s="15">
        <v>4</v>
      </c>
      <c r="F47" s="78">
        <v>10</v>
      </c>
      <c r="G47" s="15"/>
      <c r="H47" s="99">
        <f>E48*F47</f>
        <v>20</v>
      </c>
    </row>
    <row r="48" spans="1:8">
      <c r="A48" s="63"/>
      <c r="B48" s="95" t="s">
        <v>46</v>
      </c>
      <c r="C48" s="98"/>
      <c r="D48" s="98"/>
      <c r="E48" s="49">
        <v>2</v>
      </c>
      <c r="F48" s="78"/>
      <c r="G48" s="37"/>
      <c r="H48" s="99"/>
    </row>
    <row r="49" spans="1:9" ht="15" customHeight="1">
      <c r="A49" s="63"/>
      <c r="B49" s="95" t="s">
        <v>47</v>
      </c>
      <c r="C49" s="98"/>
      <c r="D49" s="98"/>
      <c r="E49" s="15">
        <v>0</v>
      </c>
      <c r="F49" s="78"/>
      <c r="G49" s="37"/>
      <c r="H49" s="99"/>
    </row>
    <row r="50" spans="1:9" ht="15.75" thickBot="1">
      <c r="A50" s="64"/>
      <c r="B50" s="71"/>
      <c r="C50" s="72"/>
      <c r="D50" s="72"/>
      <c r="E50" s="73"/>
      <c r="F50" s="38"/>
      <c r="G50" s="38"/>
      <c r="H50" s="21"/>
    </row>
    <row r="51" spans="1:9" ht="15.75" thickBot="1">
      <c r="A51" s="60" t="s">
        <v>48</v>
      </c>
      <c r="B51" s="61"/>
      <c r="C51" s="61"/>
      <c r="D51" s="61"/>
      <c r="E51" s="61"/>
      <c r="F51" s="61"/>
      <c r="G51" s="61"/>
      <c r="H51" s="50">
        <f>H11+H19+H29+H37+H47</f>
        <v>160</v>
      </c>
      <c r="I51" t="s">
        <v>49</v>
      </c>
    </row>
    <row r="52" spans="1:9">
      <c r="A52" s="79"/>
      <c r="B52" s="79"/>
      <c r="C52" s="79"/>
      <c r="D52" s="79"/>
      <c r="E52" s="79"/>
      <c r="F52" s="79"/>
      <c r="G52" s="79"/>
      <c r="H52" s="82"/>
    </row>
    <row r="53" spans="1:9">
      <c r="A53" s="80"/>
      <c r="B53" s="80"/>
      <c r="C53" s="80"/>
      <c r="D53" s="80"/>
      <c r="E53" s="80"/>
      <c r="F53" s="80"/>
      <c r="G53" s="80"/>
      <c r="H53" s="83"/>
    </row>
    <row r="54" spans="1:9">
      <c r="A54" s="80"/>
      <c r="B54" s="80"/>
      <c r="C54" s="80"/>
      <c r="D54" s="80"/>
      <c r="E54" s="80"/>
      <c r="F54" s="80"/>
      <c r="G54" s="80"/>
      <c r="H54" s="83"/>
    </row>
    <row r="55" spans="1:9">
      <c r="A55" s="80"/>
      <c r="B55" s="80"/>
      <c r="C55" s="80"/>
      <c r="D55" s="80"/>
      <c r="E55" s="80"/>
      <c r="F55" s="80"/>
      <c r="G55" s="80"/>
      <c r="H55" s="83"/>
    </row>
    <row r="56" spans="1:9">
      <c r="A56" s="80"/>
      <c r="B56" s="80"/>
      <c r="C56" s="80"/>
      <c r="D56" s="80"/>
      <c r="E56" s="80"/>
      <c r="F56" s="80"/>
      <c r="G56" s="80"/>
      <c r="H56" s="83"/>
    </row>
    <row r="57" spans="1:9" ht="15.75" thickBot="1">
      <c r="A57" s="81"/>
      <c r="B57" s="81"/>
      <c r="C57" s="81"/>
      <c r="D57" s="81"/>
      <c r="E57" s="81"/>
      <c r="F57" s="81"/>
      <c r="G57" s="81"/>
      <c r="H57" s="84"/>
    </row>
    <row r="58" spans="1:9" ht="25.5">
      <c r="A58" s="85" t="s">
        <v>50</v>
      </c>
      <c r="B58" s="86"/>
      <c r="C58" s="86"/>
      <c r="D58" s="86"/>
      <c r="E58" s="86"/>
      <c r="F58" s="87"/>
      <c r="G58" s="91" t="s">
        <v>51</v>
      </c>
      <c r="H58" s="91" t="s">
        <v>52</v>
      </c>
      <c r="I58" s="51" t="s">
        <v>5</v>
      </c>
    </row>
    <row r="59" spans="1:9" ht="15.75" thickBot="1">
      <c r="A59" s="88"/>
      <c r="B59" s="89"/>
      <c r="C59" s="89"/>
      <c r="D59" s="89"/>
      <c r="E59" s="89"/>
      <c r="F59" s="90"/>
      <c r="G59" s="92"/>
      <c r="H59" s="92"/>
      <c r="I59" s="50" t="s">
        <v>53</v>
      </c>
    </row>
    <row r="60" spans="1:9">
      <c r="A60" s="62">
        <v>2.1</v>
      </c>
      <c r="B60" s="65" t="s">
        <v>54</v>
      </c>
      <c r="C60" s="66"/>
      <c r="D60" s="66"/>
      <c r="E60" s="66"/>
      <c r="F60" s="67"/>
      <c r="G60" s="27"/>
      <c r="H60" s="41"/>
      <c r="I60" s="52"/>
    </row>
    <row r="61" spans="1:9">
      <c r="A61" s="63"/>
      <c r="B61" s="68"/>
      <c r="C61" s="69"/>
      <c r="D61" s="69"/>
      <c r="E61" s="69"/>
      <c r="F61" s="70"/>
      <c r="G61" s="14"/>
      <c r="H61" s="41"/>
      <c r="I61" s="53"/>
    </row>
    <row r="62" spans="1:9">
      <c r="A62" s="63"/>
      <c r="B62" s="68" t="s">
        <v>55</v>
      </c>
      <c r="C62" s="69"/>
      <c r="D62" s="69"/>
      <c r="E62" s="69"/>
      <c r="F62" s="70"/>
      <c r="G62" s="14">
        <v>4</v>
      </c>
      <c r="H62" s="78">
        <v>30</v>
      </c>
      <c r="I62" s="74">
        <f>H62*G64</f>
        <v>60</v>
      </c>
    </row>
    <row r="63" spans="1:9">
      <c r="A63" s="63"/>
      <c r="B63" s="68" t="s">
        <v>56</v>
      </c>
      <c r="C63" s="69"/>
      <c r="D63" s="69"/>
      <c r="E63" s="69"/>
      <c r="F63" s="70"/>
      <c r="G63" s="14">
        <v>3</v>
      </c>
      <c r="H63" s="78"/>
      <c r="I63" s="74"/>
    </row>
    <row r="64" spans="1:9">
      <c r="A64" s="63"/>
      <c r="B64" s="68" t="s">
        <v>57</v>
      </c>
      <c r="C64" s="69"/>
      <c r="D64" s="69"/>
      <c r="E64" s="69"/>
      <c r="F64" s="70"/>
      <c r="G64" s="14">
        <v>2</v>
      </c>
      <c r="H64" s="78"/>
      <c r="I64" s="74"/>
    </row>
    <row r="65" spans="1:9">
      <c r="A65" s="63"/>
      <c r="B65" s="68" t="s">
        <v>58</v>
      </c>
      <c r="C65" s="69"/>
      <c r="D65" s="69"/>
      <c r="E65" s="69"/>
      <c r="F65" s="70"/>
      <c r="G65" s="54">
        <v>1</v>
      </c>
      <c r="H65" s="78"/>
      <c r="I65" s="74"/>
    </row>
    <row r="66" spans="1:9">
      <c r="A66" s="63"/>
      <c r="B66" s="68" t="s">
        <v>59</v>
      </c>
      <c r="C66" s="69"/>
      <c r="D66" s="69"/>
      <c r="E66" s="69"/>
      <c r="F66" s="70"/>
      <c r="G66" s="14">
        <v>0</v>
      </c>
      <c r="H66" s="78"/>
      <c r="I66" s="74"/>
    </row>
    <row r="67" spans="1:9" ht="15.75" thickBot="1">
      <c r="A67" s="64"/>
      <c r="B67" s="75"/>
      <c r="C67" s="76"/>
      <c r="D67" s="76"/>
      <c r="E67" s="76"/>
      <c r="F67" s="77"/>
      <c r="G67" s="21"/>
      <c r="H67" s="30"/>
      <c r="I67" s="55"/>
    </row>
    <row r="68" spans="1:9">
      <c r="A68" s="62">
        <v>2.2000000000000002</v>
      </c>
      <c r="B68" s="65" t="s">
        <v>60</v>
      </c>
      <c r="C68" s="66"/>
      <c r="D68" s="66"/>
      <c r="E68" s="66"/>
      <c r="F68" s="67"/>
      <c r="G68" s="27"/>
      <c r="H68" s="41"/>
      <c r="I68" s="52"/>
    </row>
    <row r="69" spans="1:9">
      <c r="A69" s="63"/>
      <c r="B69" s="68"/>
      <c r="C69" s="69"/>
      <c r="D69" s="69"/>
      <c r="E69" s="69"/>
      <c r="F69" s="70"/>
      <c r="G69" s="41"/>
      <c r="H69" s="41"/>
      <c r="I69" s="53"/>
    </row>
    <row r="70" spans="1:9">
      <c r="A70" s="63"/>
      <c r="B70" s="68" t="s">
        <v>61</v>
      </c>
      <c r="C70" s="69"/>
      <c r="D70" s="69"/>
      <c r="E70" s="69"/>
      <c r="F70" s="70"/>
      <c r="G70" s="14">
        <v>5</v>
      </c>
      <c r="H70" s="78">
        <v>20</v>
      </c>
      <c r="I70" s="74">
        <f>H70*G71</f>
        <v>80</v>
      </c>
    </row>
    <row r="71" spans="1:9" ht="25.5" customHeight="1">
      <c r="A71" s="63"/>
      <c r="B71" s="68" t="s">
        <v>62</v>
      </c>
      <c r="C71" s="69"/>
      <c r="D71" s="69"/>
      <c r="E71" s="69"/>
      <c r="F71" s="70"/>
      <c r="G71" s="14">
        <v>4</v>
      </c>
      <c r="H71" s="78"/>
      <c r="I71" s="74"/>
    </row>
    <row r="72" spans="1:9">
      <c r="A72" s="63"/>
      <c r="B72" s="68" t="s">
        <v>63</v>
      </c>
      <c r="C72" s="69"/>
      <c r="D72" s="69"/>
      <c r="E72" s="69"/>
      <c r="F72" s="70"/>
      <c r="G72" s="14">
        <v>2</v>
      </c>
      <c r="H72" s="78"/>
      <c r="I72" s="74"/>
    </row>
    <row r="73" spans="1:9">
      <c r="A73" s="63"/>
      <c r="B73" s="68" t="s">
        <v>64</v>
      </c>
      <c r="C73" s="69"/>
      <c r="D73" s="69"/>
      <c r="E73" s="69"/>
      <c r="F73" s="70"/>
      <c r="G73" s="54">
        <v>1</v>
      </c>
      <c r="H73" s="78"/>
      <c r="I73" s="74"/>
    </row>
    <row r="74" spans="1:9">
      <c r="A74" s="63"/>
      <c r="B74" s="68" t="s">
        <v>65</v>
      </c>
      <c r="C74" s="69"/>
      <c r="D74" s="69"/>
      <c r="E74" s="69"/>
      <c r="F74" s="70"/>
      <c r="G74" s="14">
        <v>0</v>
      </c>
      <c r="H74" s="78"/>
      <c r="I74" s="74"/>
    </row>
    <row r="75" spans="1:9" ht="15.75" thickBot="1">
      <c r="A75" s="64"/>
      <c r="B75" s="71"/>
      <c r="C75" s="72"/>
      <c r="D75" s="72"/>
      <c r="E75" s="72"/>
      <c r="F75" s="73"/>
      <c r="G75" s="21"/>
      <c r="H75" s="56"/>
      <c r="I75" s="55"/>
    </row>
    <row r="76" spans="1:9">
      <c r="A76" s="62">
        <v>2.2999999999999998</v>
      </c>
      <c r="B76" s="65" t="s">
        <v>66</v>
      </c>
      <c r="C76" s="66"/>
      <c r="D76" s="66"/>
      <c r="E76" s="66"/>
      <c r="F76" s="67"/>
      <c r="G76" s="18"/>
      <c r="H76" s="14"/>
      <c r="I76" s="52"/>
    </row>
    <row r="77" spans="1:9">
      <c r="A77" s="63"/>
      <c r="B77" s="68"/>
      <c r="C77" s="69"/>
      <c r="D77" s="69"/>
      <c r="E77" s="69"/>
      <c r="F77" s="70"/>
      <c r="G77" s="35"/>
      <c r="H77" s="14"/>
      <c r="I77" s="53"/>
    </row>
    <row r="78" spans="1:9">
      <c r="A78" s="63"/>
      <c r="B78" s="68" t="s">
        <v>67</v>
      </c>
      <c r="C78" s="69"/>
      <c r="D78" s="69"/>
      <c r="E78" s="69"/>
      <c r="F78" s="70"/>
      <c r="G78" s="35"/>
      <c r="H78" s="14"/>
      <c r="I78" s="53"/>
    </row>
    <row r="79" spans="1:9">
      <c r="A79" s="63"/>
      <c r="B79" s="68"/>
      <c r="C79" s="69"/>
      <c r="D79" s="69"/>
      <c r="E79" s="69"/>
      <c r="F79" s="70"/>
      <c r="G79" s="35"/>
      <c r="H79" s="14"/>
      <c r="I79" s="53"/>
    </row>
    <row r="80" spans="1:9">
      <c r="A80" s="63"/>
      <c r="B80" s="68" t="s">
        <v>68</v>
      </c>
      <c r="C80" s="69"/>
      <c r="D80" s="69"/>
      <c r="E80" s="69"/>
      <c r="F80" s="70"/>
      <c r="G80" s="35">
        <v>-40</v>
      </c>
      <c r="H80" s="14">
        <v>0</v>
      </c>
      <c r="I80" s="53">
        <f>G80*H80</f>
        <v>0</v>
      </c>
    </row>
    <row r="81" spans="1:10" ht="25.5" customHeight="1">
      <c r="A81" s="63"/>
      <c r="B81" s="68" t="s">
        <v>69</v>
      </c>
      <c r="C81" s="69"/>
      <c r="D81" s="69"/>
      <c r="E81" s="69"/>
      <c r="F81" s="70"/>
      <c r="G81" s="35">
        <v>-40</v>
      </c>
      <c r="H81" s="14">
        <v>0</v>
      </c>
      <c r="I81" s="53">
        <f>G81*H81</f>
        <v>0</v>
      </c>
    </row>
    <row r="82" spans="1:10" ht="25.5" customHeight="1">
      <c r="A82" s="63"/>
      <c r="B82" s="68" t="s">
        <v>70</v>
      </c>
      <c r="C82" s="69"/>
      <c r="D82" s="69"/>
      <c r="E82" s="69"/>
      <c r="F82" s="70"/>
      <c r="G82" s="35"/>
      <c r="H82" s="47"/>
      <c r="I82" s="53"/>
    </row>
    <row r="83" spans="1:10">
      <c r="A83" s="63"/>
      <c r="B83" s="68" t="s">
        <v>71</v>
      </c>
      <c r="C83" s="69"/>
      <c r="D83" s="69"/>
      <c r="E83" s="69"/>
      <c r="F83" s="70"/>
      <c r="G83" s="35"/>
      <c r="H83" s="47"/>
      <c r="I83" s="53"/>
    </row>
    <row r="84" spans="1:10" ht="15.75" thickBot="1">
      <c r="A84" s="64"/>
      <c r="B84" s="71"/>
      <c r="C84" s="72"/>
      <c r="D84" s="72"/>
      <c r="E84" s="72"/>
      <c r="F84" s="73"/>
      <c r="G84" s="57"/>
      <c r="H84" s="21"/>
      <c r="I84" s="55"/>
    </row>
    <row r="85" spans="1:10" ht="15.75" thickBot="1">
      <c r="A85" s="60" t="s">
        <v>72</v>
      </c>
      <c r="B85" s="61"/>
      <c r="C85" s="61"/>
      <c r="D85" s="61"/>
      <c r="E85" s="61"/>
      <c r="F85" s="61"/>
      <c r="G85" s="61"/>
      <c r="H85" s="50"/>
      <c r="I85" s="58">
        <f>I62+I70+I80</f>
        <v>140</v>
      </c>
      <c r="J85" t="s">
        <v>73</v>
      </c>
    </row>
  </sheetData>
  <mergeCells count="105">
    <mergeCell ref="A5:H5"/>
    <mergeCell ref="A6:C7"/>
    <mergeCell ref="D6:E6"/>
    <mergeCell ref="G6:H6"/>
    <mergeCell ref="D7:E7"/>
    <mergeCell ref="G7:H7"/>
    <mergeCell ref="A1:F1"/>
    <mergeCell ref="A2:H2"/>
    <mergeCell ref="A3:B4"/>
    <mergeCell ref="C3:F3"/>
    <mergeCell ref="G3:G4"/>
    <mergeCell ref="H3:H4"/>
    <mergeCell ref="C4:F4"/>
    <mergeCell ref="G11:G16"/>
    <mergeCell ref="H11:H16"/>
    <mergeCell ref="B12:C12"/>
    <mergeCell ref="B13:C13"/>
    <mergeCell ref="B14:C14"/>
    <mergeCell ref="L14:M14"/>
    <mergeCell ref="B15:C15"/>
    <mergeCell ref="B16:C16"/>
    <mergeCell ref="A8:A16"/>
    <mergeCell ref="B8:C8"/>
    <mergeCell ref="B9:C9"/>
    <mergeCell ref="B10:C10"/>
    <mergeCell ref="B11:C11"/>
    <mergeCell ref="F11:F16"/>
    <mergeCell ref="G17:H17"/>
    <mergeCell ref="G18:H18"/>
    <mergeCell ref="A19:A26"/>
    <mergeCell ref="B19:C19"/>
    <mergeCell ref="F19:F26"/>
    <mergeCell ref="H19:H26"/>
    <mergeCell ref="B21:D21"/>
    <mergeCell ref="B22:D22"/>
    <mergeCell ref="B23:D23"/>
    <mergeCell ref="B24:D24"/>
    <mergeCell ref="B25:D25"/>
    <mergeCell ref="A27:A34"/>
    <mergeCell ref="B27:D27"/>
    <mergeCell ref="B29:D29"/>
    <mergeCell ref="F29:F34"/>
    <mergeCell ref="H29:H34"/>
    <mergeCell ref="B30:D30"/>
    <mergeCell ref="B31:D31"/>
    <mergeCell ref="B32:D32"/>
    <mergeCell ref="B33:D33"/>
    <mergeCell ref="A35:A44"/>
    <mergeCell ref="B35:D35"/>
    <mergeCell ref="B37:D37"/>
    <mergeCell ref="F37:F42"/>
    <mergeCell ref="H37:H42"/>
    <mergeCell ref="B38:D38"/>
    <mergeCell ref="B39:D39"/>
    <mergeCell ref="B40:D40"/>
    <mergeCell ref="B41:D41"/>
    <mergeCell ref="B43:D43"/>
    <mergeCell ref="A51:G51"/>
    <mergeCell ref="A52:G57"/>
    <mergeCell ref="H52:H57"/>
    <mergeCell ref="A58:F59"/>
    <mergeCell ref="G58:G59"/>
    <mergeCell ref="H58:H59"/>
    <mergeCell ref="A45:A50"/>
    <mergeCell ref="B45:D45"/>
    <mergeCell ref="B46:E46"/>
    <mergeCell ref="B47:D47"/>
    <mergeCell ref="F47:F49"/>
    <mergeCell ref="H47:H49"/>
    <mergeCell ref="B48:D48"/>
    <mergeCell ref="B49:D49"/>
    <mergeCell ref="B50:E50"/>
    <mergeCell ref="I70:I74"/>
    <mergeCell ref="B71:F71"/>
    <mergeCell ref="B72:F72"/>
    <mergeCell ref="B73:F73"/>
    <mergeCell ref="B74:F74"/>
    <mergeCell ref="B75:F75"/>
    <mergeCell ref="B67:F67"/>
    <mergeCell ref="A68:A75"/>
    <mergeCell ref="B68:F68"/>
    <mergeCell ref="B69:F69"/>
    <mergeCell ref="B70:F70"/>
    <mergeCell ref="H70:H74"/>
    <mergeCell ref="A60:A67"/>
    <mergeCell ref="B60:F60"/>
    <mergeCell ref="B61:F61"/>
    <mergeCell ref="B62:F62"/>
    <mergeCell ref="H62:H66"/>
    <mergeCell ref="I62:I66"/>
    <mergeCell ref="B63:F63"/>
    <mergeCell ref="B64:F64"/>
    <mergeCell ref="B65:F65"/>
    <mergeCell ref="B66:F66"/>
    <mergeCell ref="A85:G85"/>
    <mergeCell ref="A76:A84"/>
    <mergeCell ref="B76:F76"/>
    <mergeCell ref="B77:F77"/>
    <mergeCell ref="B78:F78"/>
    <mergeCell ref="B79:F79"/>
    <mergeCell ref="B80:F80"/>
    <mergeCell ref="B81:F81"/>
    <mergeCell ref="B82:F82"/>
    <mergeCell ref="B83:F83"/>
    <mergeCell ref="B84:F8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3:L41"/>
  <sheetViews>
    <sheetView topLeftCell="A19" workbookViewId="0">
      <selection activeCell="E28" sqref="E28:E32"/>
    </sheetView>
  </sheetViews>
  <sheetFormatPr defaultRowHeight="15"/>
  <cols>
    <col min="5" max="5" width="10.5703125" bestFit="1" customWidth="1"/>
    <col min="10" max="10" width="9.5703125" bestFit="1" customWidth="1"/>
    <col min="11" max="11" width="10.5703125" bestFit="1" customWidth="1"/>
    <col min="12" max="12" width="9.5703125" bestFit="1" customWidth="1"/>
  </cols>
  <sheetData>
    <row r="23" spans="4:12">
      <c r="D23">
        <v>51360</v>
      </c>
      <c r="E23">
        <v>30800</v>
      </c>
      <c r="F23">
        <f>D23-E23</f>
        <v>20560</v>
      </c>
      <c r="H23" s="6">
        <f>E23/D23</f>
        <v>0.59968847352024923</v>
      </c>
      <c r="I23">
        <f>D23/E23</f>
        <v>1.6675324675324674</v>
      </c>
    </row>
    <row r="24" spans="4:12">
      <c r="D24">
        <v>1</v>
      </c>
      <c r="E24" s="3">
        <f>G24*$D$23</f>
        <v>5136</v>
      </c>
      <c r="F24" s="59">
        <f>E24</f>
        <v>5136</v>
      </c>
      <c r="G24" s="1">
        <v>0.1</v>
      </c>
      <c r="J24">
        <v>736</v>
      </c>
    </row>
    <row r="25" spans="4:12">
      <c r="D25">
        <v>2</v>
      </c>
      <c r="E25" s="3">
        <f t="shared" ref="E25:E32" si="0">G25*$D$23</f>
        <v>5136</v>
      </c>
      <c r="F25" s="59">
        <f>F24+E25</f>
        <v>10272</v>
      </c>
      <c r="G25" s="1">
        <v>0.1</v>
      </c>
      <c r="J25">
        <v>2338</v>
      </c>
    </row>
    <row r="26" spans="4:12">
      <c r="D26">
        <v>3</v>
      </c>
      <c r="E26" s="3">
        <f t="shared" si="0"/>
        <v>5136</v>
      </c>
      <c r="F26" s="59">
        <f t="shared" ref="F26:F27" si="1">F25+E26</f>
        <v>15408</v>
      </c>
      <c r="G26" s="1">
        <v>0.1</v>
      </c>
      <c r="J26">
        <v>2338</v>
      </c>
    </row>
    <row r="27" spans="4:12">
      <c r="D27">
        <v>4</v>
      </c>
      <c r="E27" s="3">
        <f t="shared" si="0"/>
        <v>5136</v>
      </c>
      <c r="F27" s="59">
        <f t="shared" si="1"/>
        <v>20544</v>
      </c>
      <c r="G27" s="1">
        <v>0.1</v>
      </c>
      <c r="J27" s="3">
        <f>SUM(J24:J26)</f>
        <v>5412</v>
      </c>
      <c r="K27" s="4">
        <v>20952</v>
      </c>
      <c r="L27" s="4">
        <v>4656</v>
      </c>
    </row>
    <row r="28" spans="4:12">
      <c r="D28">
        <v>5</v>
      </c>
      <c r="E28" s="3">
        <f t="shared" si="0"/>
        <v>5136</v>
      </c>
      <c r="F28" s="59">
        <f>F23-F27</f>
        <v>16</v>
      </c>
      <c r="G28" s="1">
        <v>0.1</v>
      </c>
    </row>
    <row r="29" spans="4:12">
      <c r="D29">
        <v>6</v>
      </c>
      <c r="E29" s="3">
        <f t="shared" si="0"/>
        <v>5136</v>
      </c>
      <c r="F29" s="59"/>
      <c r="G29" s="1">
        <v>0.1</v>
      </c>
    </row>
    <row r="30" spans="4:12">
      <c r="D30">
        <v>7</v>
      </c>
      <c r="E30" s="3">
        <f t="shared" si="0"/>
        <v>5136</v>
      </c>
      <c r="G30" s="1">
        <v>0.1</v>
      </c>
    </row>
    <row r="31" spans="4:12">
      <c r="D31">
        <v>8</v>
      </c>
      <c r="E31" s="3">
        <f t="shared" si="0"/>
        <v>5136</v>
      </c>
      <c r="G31" s="1">
        <v>0.1</v>
      </c>
    </row>
    <row r="32" spans="4:12">
      <c r="D32">
        <v>9</v>
      </c>
      <c r="E32" s="3">
        <f t="shared" si="0"/>
        <v>10272</v>
      </c>
      <c r="G32" s="1">
        <v>0.2</v>
      </c>
    </row>
    <row r="33" spans="5:9">
      <c r="E33">
        <f>SUM(E24:E32)</f>
        <v>51360</v>
      </c>
    </row>
    <row r="35" spans="5:9">
      <c r="E35">
        <f>D23*45%</f>
        <v>23112</v>
      </c>
    </row>
    <row r="36" spans="5:9">
      <c r="E36" s="2">
        <f>E23*10%/12</f>
        <v>256.66666666666669</v>
      </c>
    </row>
    <row r="37" spans="5:9">
      <c r="E37">
        <v>700</v>
      </c>
    </row>
    <row r="38" spans="5:9">
      <c r="E38" s="5">
        <f>E37/E36</f>
        <v>2.7272727272727271</v>
      </c>
    </row>
    <row r="39" spans="5:9">
      <c r="H39">
        <v>950</v>
      </c>
    </row>
    <row r="40" spans="5:9">
      <c r="H40">
        <v>313</v>
      </c>
      <c r="I40">
        <f>H39/H40</f>
        <v>3.0351437699680512</v>
      </c>
    </row>
    <row r="41" spans="5:9">
      <c r="H41">
        <f>H39-H40</f>
        <v>637</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 (2)</vt:lpstr>
      <vt:lpstr>CRR</vt: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Raksmey Srean</dc:creator>
  <cp:lastModifiedBy>Raksmey Srean</cp:lastModifiedBy>
  <dcterms:created xsi:type="dcterms:W3CDTF">2016-04-07T06:25:55Z</dcterms:created>
  <dcterms:modified xsi:type="dcterms:W3CDTF">2016-04-19T02:14:01Z</dcterms:modified>
</cp:coreProperties>
</file>