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luyu/Documents/Master Thesis/rating/lab_10q_sp/Creatinine_top10mix_sp/xlsx/"/>
    </mc:Choice>
  </mc:AlternateContent>
  <xr:revisionPtr revIDLastSave="0" documentId="13_ncr:1_{209E6068-95FD-8840-9DF0-2B299D9E0AF9}" xr6:coauthVersionLast="36" xr6:coauthVersionMax="36" xr10:uidLastSave="{00000000-0000-0000-0000-000000000000}"/>
  <bookViews>
    <workbookView xWindow="0" yWindow="460" windowWidth="23040" windowHeight="10720" firstSheet="4" activeTab="7" xr2:uid="{00000000-000D-0000-FFFF-FFFF00000000}"/>
  </bookViews>
  <sheets>
    <sheet name="Q1" sheetId="1" r:id="rId1"/>
    <sheet name="Q1 - noFea" sheetId="2" r:id="rId2"/>
    <sheet name="All+lab+fea" sheetId="11" r:id="rId3"/>
    <sheet name="All+lab+noFea" sheetId="13" r:id="rId4"/>
    <sheet name="All+noLab+fea" sheetId="12" r:id="rId5"/>
    <sheet name="All+noLab+noFea" sheetId="14" r:id="rId6"/>
    <sheet name="ELMo+lab" sheetId="3" r:id="rId7"/>
    <sheet name="TF-IDF+lab" sheetId="4" r:id="rId8"/>
    <sheet name="USE+lab" sheetId="5" r:id="rId9"/>
    <sheet name="ELMo" sheetId="6" r:id="rId10"/>
    <sheet name="TF-IDF" sheetId="7" r:id="rId11"/>
    <sheet name="USE" sheetId="8" r:id="rId12"/>
    <sheet name="GS" sheetId="9" r:id="rId13"/>
    <sheet name="Chart" sheetId="10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L2" i="12"/>
  <c r="L4" i="12"/>
  <c r="N7" i="11" l="1"/>
  <c r="N6" i="11"/>
  <c r="N5" i="11"/>
  <c r="N2" i="13" l="1"/>
  <c r="N2" i="11"/>
  <c r="L8" i="14" l="1"/>
  <c r="L5" i="14"/>
  <c r="L4" i="14"/>
  <c r="L9" i="14"/>
  <c r="L7" i="14"/>
  <c r="L13" i="14"/>
  <c r="L11" i="14"/>
  <c r="L10" i="14"/>
  <c r="L6" i="14"/>
  <c r="L12" i="14"/>
  <c r="R13" i="14"/>
  <c r="S13" i="14" s="1"/>
  <c r="R12" i="14"/>
  <c r="S12" i="14" s="1"/>
  <c r="R11" i="14"/>
  <c r="S11" i="14" s="1"/>
  <c r="R10" i="14"/>
  <c r="S10" i="14" s="1"/>
  <c r="R9" i="14"/>
  <c r="S9" i="14" s="1"/>
  <c r="R8" i="14"/>
  <c r="S8" i="14" s="1"/>
  <c r="R7" i="14"/>
  <c r="S7" i="14" s="1"/>
  <c r="R6" i="14"/>
  <c r="S6" i="14" s="1"/>
  <c r="R5" i="14"/>
  <c r="S5" i="14" s="1"/>
  <c r="R4" i="14"/>
  <c r="S4" i="14" s="1"/>
  <c r="S13" i="13"/>
  <c r="T13" i="13" s="1"/>
  <c r="S12" i="13"/>
  <c r="T12" i="13" s="1"/>
  <c r="S11" i="13"/>
  <c r="T11" i="13" s="1"/>
  <c r="S10" i="13"/>
  <c r="T10" i="13" s="1"/>
  <c r="S9" i="13"/>
  <c r="T9" i="13" s="1"/>
  <c r="S8" i="13"/>
  <c r="T8" i="13" s="1"/>
  <c r="S7" i="13"/>
  <c r="T7" i="13" s="1"/>
  <c r="S6" i="13"/>
  <c r="T6" i="13" s="1"/>
  <c r="S5" i="13"/>
  <c r="T5" i="13" s="1"/>
  <c r="S4" i="13"/>
  <c r="T4" i="13" s="1"/>
  <c r="N7" i="13"/>
  <c r="N5" i="13"/>
  <c r="N4" i="13"/>
  <c r="N8" i="13"/>
  <c r="N6" i="13"/>
  <c r="N11" i="13"/>
  <c r="N10" i="13"/>
  <c r="N9" i="13"/>
  <c r="N12" i="13"/>
  <c r="N13" i="13"/>
  <c r="N4" i="11"/>
  <c r="N9" i="11"/>
  <c r="N8" i="11"/>
  <c r="N11" i="11"/>
  <c r="N10" i="11"/>
  <c r="N12" i="11"/>
  <c r="N13" i="11"/>
  <c r="S13" i="11"/>
  <c r="T13" i="11" s="1"/>
  <c r="S12" i="11"/>
  <c r="T12" i="11" s="1"/>
  <c r="S11" i="11"/>
  <c r="T11" i="11" s="1"/>
  <c r="S10" i="11"/>
  <c r="T10" i="11" s="1"/>
  <c r="S9" i="11"/>
  <c r="T9" i="11" s="1"/>
  <c r="S8" i="11"/>
  <c r="T8" i="11" s="1"/>
  <c r="S7" i="11"/>
  <c r="T7" i="11" s="1"/>
  <c r="S6" i="11"/>
  <c r="T6" i="11" s="1"/>
  <c r="S5" i="11"/>
  <c r="T5" i="11" s="1"/>
  <c r="S4" i="11"/>
  <c r="T4" i="11" s="1"/>
  <c r="Q13" i="12"/>
  <c r="R13" i="12" s="1"/>
  <c r="Q12" i="12"/>
  <c r="R12" i="12" s="1"/>
  <c r="Q11" i="12"/>
  <c r="R11" i="12" s="1"/>
  <c r="Q10" i="12"/>
  <c r="R10" i="12" s="1"/>
  <c r="Q9" i="12"/>
  <c r="R9" i="12" s="1"/>
  <c r="Q8" i="12"/>
  <c r="R8" i="12" s="1"/>
  <c r="Q7" i="12"/>
  <c r="R7" i="12" s="1"/>
  <c r="Q6" i="12"/>
  <c r="R6" i="12" s="1"/>
  <c r="Q5" i="12"/>
  <c r="R5" i="12" s="1"/>
  <c r="Q4" i="12"/>
  <c r="R4" i="12" s="1"/>
  <c r="L6" i="12"/>
  <c r="L9" i="12"/>
  <c r="L5" i="12"/>
  <c r="L8" i="12"/>
  <c r="L13" i="12"/>
  <c r="L11" i="12"/>
  <c r="L7" i="12"/>
  <c r="L10" i="12"/>
  <c r="L12" i="12"/>
  <c r="T10" i="14" l="1"/>
  <c r="V10" i="14" s="1"/>
  <c r="T8" i="14"/>
  <c r="V8" i="14" s="1"/>
  <c r="T4" i="14"/>
  <c r="V4" i="14" s="1"/>
  <c r="T11" i="14"/>
  <c r="V11" i="14" s="1"/>
  <c r="T7" i="14"/>
  <c r="V7" i="14" s="1"/>
  <c r="T12" i="14"/>
  <c r="V12" i="14" s="1"/>
  <c r="T6" i="14"/>
  <c r="V6" i="14" s="1"/>
  <c r="T9" i="14"/>
  <c r="V9" i="14" s="1"/>
  <c r="T5" i="14"/>
  <c r="V5" i="14" s="1"/>
  <c r="T13" i="14"/>
  <c r="V13" i="14" s="1"/>
  <c r="U13" i="13"/>
  <c r="W13" i="13" s="1"/>
  <c r="U5" i="13"/>
  <c r="W5" i="13" s="1"/>
  <c r="U12" i="13"/>
  <c r="W12" i="13" s="1"/>
  <c r="U10" i="13"/>
  <c r="W10" i="13" s="1"/>
  <c r="U8" i="13"/>
  <c r="W8" i="13" s="1"/>
  <c r="U6" i="13"/>
  <c r="W6" i="13" s="1"/>
  <c r="U4" i="13"/>
  <c r="W4" i="13" s="1"/>
  <c r="U9" i="13"/>
  <c r="W9" i="13" s="1"/>
  <c r="U7" i="13"/>
  <c r="W7" i="13" s="1"/>
  <c r="U11" i="13"/>
  <c r="W11" i="13" s="1"/>
  <c r="U10" i="11"/>
  <c r="W10" i="11" s="1"/>
  <c r="U13" i="11"/>
  <c r="W13" i="11" s="1"/>
  <c r="U11" i="11"/>
  <c r="W11" i="11" s="1"/>
  <c r="U9" i="11"/>
  <c r="W9" i="11" s="1"/>
  <c r="U7" i="11"/>
  <c r="W7" i="11" s="1"/>
  <c r="U5" i="11"/>
  <c r="W5" i="11" s="1"/>
  <c r="U8" i="11"/>
  <c r="W8" i="11" s="1"/>
  <c r="U12" i="11"/>
  <c r="W12" i="11" s="1"/>
  <c r="U4" i="11"/>
  <c r="W4" i="11" s="1"/>
  <c r="U6" i="11"/>
  <c r="W6" i="11" s="1"/>
  <c r="S13" i="12"/>
  <c r="U13" i="12" s="1"/>
  <c r="S11" i="12"/>
  <c r="U11" i="12" s="1"/>
  <c r="S9" i="12"/>
  <c r="U9" i="12" s="1"/>
  <c r="S7" i="12"/>
  <c r="U7" i="12" s="1"/>
  <c r="S5" i="12"/>
  <c r="U5" i="12" s="1"/>
  <c r="S12" i="12"/>
  <c r="U12" i="12" s="1"/>
  <c r="S10" i="12"/>
  <c r="U10" i="12" s="1"/>
  <c r="S8" i="12"/>
  <c r="U8" i="12" s="1"/>
  <c r="S6" i="12"/>
  <c r="U6" i="12" s="1"/>
  <c r="S4" i="12"/>
  <c r="U4" i="12" s="1"/>
  <c r="I2" i="3"/>
  <c r="I2" i="4" l="1"/>
  <c r="N13" i="5" l="1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K13" i="7"/>
  <c r="L13" i="7" s="1"/>
  <c r="K12" i="7"/>
  <c r="L12" i="7" s="1"/>
  <c r="K11" i="7"/>
  <c r="L11" i="7" s="1"/>
  <c r="K10" i="7"/>
  <c r="L10" i="7" s="1"/>
  <c r="K9" i="7"/>
  <c r="L9" i="7" s="1"/>
  <c r="K8" i="7"/>
  <c r="L8" i="7" s="1"/>
  <c r="K7" i="7"/>
  <c r="L7" i="7" s="1"/>
  <c r="K6" i="7"/>
  <c r="L6" i="7" s="1"/>
  <c r="K5" i="7"/>
  <c r="L5" i="7" s="1"/>
  <c r="K4" i="7"/>
  <c r="L4" i="7" s="1"/>
  <c r="K13" i="6"/>
  <c r="L13" i="6" s="1"/>
  <c r="K12" i="6"/>
  <c r="L12" i="6" s="1"/>
  <c r="K11" i="6"/>
  <c r="L11" i="6" s="1"/>
  <c r="K10" i="6"/>
  <c r="L10" i="6" s="1"/>
  <c r="K9" i="6"/>
  <c r="L9" i="6" s="1"/>
  <c r="K8" i="6"/>
  <c r="L8" i="6" s="1"/>
  <c r="K7" i="6"/>
  <c r="L7" i="6" s="1"/>
  <c r="K6" i="6"/>
  <c r="L6" i="6" s="1"/>
  <c r="K5" i="6"/>
  <c r="L5" i="6" s="1"/>
  <c r="K4" i="6"/>
  <c r="L4" i="6" s="1"/>
  <c r="O13" i="9"/>
  <c r="N13" i="9"/>
  <c r="O12" i="9"/>
  <c r="N12" i="9"/>
  <c r="N11" i="9"/>
  <c r="O11" i="9" s="1"/>
  <c r="N10" i="9"/>
  <c r="O10" i="9" s="1"/>
  <c r="N9" i="9"/>
  <c r="O9" i="9" s="1"/>
  <c r="N8" i="9"/>
  <c r="O8" i="9" s="1"/>
  <c r="N7" i="9"/>
  <c r="O7" i="9" s="1"/>
  <c r="N6" i="9"/>
  <c r="O6" i="9" s="1"/>
  <c r="O5" i="9"/>
  <c r="N5" i="9"/>
  <c r="O4" i="9"/>
  <c r="N4" i="9"/>
  <c r="I6" i="5"/>
  <c r="I5" i="5"/>
  <c r="I4" i="5"/>
  <c r="I8" i="5"/>
  <c r="I7" i="5"/>
  <c r="I11" i="5"/>
  <c r="I9" i="5"/>
  <c r="I10" i="5"/>
  <c r="I12" i="5"/>
  <c r="I13" i="5"/>
  <c r="I6" i="4"/>
  <c r="I8" i="4"/>
  <c r="I4" i="4"/>
  <c r="I9" i="4"/>
  <c r="I5" i="4"/>
  <c r="I11" i="4"/>
  <c r="I7" i="4"/>
  <c r="I10" i="4"/>
  <c r="I12" i="4"/>
  <c r="I13" i="4"/>
  <c r="I8" i="3"/>
  <c r="I4" i="3"/>
  <c r="I9" i="3"/>
  <c r="I7" i="3"/>
  <c r="I6" i="3"/>
  <c r="I11" i="3"/>
  <c r="I10" i="3"/>
  <c r="I5" i="3"/>
  <c r="I13" i="3"/>
  <c r="I12" i="3"/>
  <c r="I2" i="5"/>
  <c r="P13" i="5" l="1"/>
  <c r="R13" i="5" s="1"/>
  <c r="P11" i="5"/>
  <c r="R11" i="5" s="1"/>
  <c r="P9" i="5"/>
  <c r="R9" i="5" s="1"/>
  <c r="P7" i="5"/>
  <c r="R7" i="5" s="1"/>
  <c r="P5" i="5"/>
  <c r="R5" i="5" s="1"/>
  <c r="P12" i="5"/>
  <c r="R12" i="5" s="1"/>
  <c r="P10" i="5"/>
  <c r="R10" i="5" s="1"/>
  <c r="P8" i="5"/>
  <c r="R8" i="5" s="1"/>
  <c r="P6" i="5"/>
  <c r="R6" i="5" s="1"/>
  <c r="P4" i="5"/>
  <c r="R4" i="5" s="1"/>
  <c r="P13" i="4"/>
  <c r="R13" i="4" s="1"/>
  <c r="P11" i="4"/>
  <c r="R11" i="4" s="1"/>
  <c r="P9" i="4"/>
  <c r="R9" i="4" s="1"/>
  <c r="P7" i="4"/>
  <c r="R7" i="4" s="1"/>
  <c r="P5" i="4"/>
  <c r="R5" i="4" s="1"/>
  <c r="P4" i="4"/>
  <c r="R4" i="4" s="1"/>
  <c r="P8" i="4"/>
  <c r="R8" i="4" s="1"/>
  <c r="P12" i="4"/>
  <c r="R12" i="4" s="1"/>
  <c r="P10" i="4"/>
  <c r="R10" i="4" s="1"/>
  <c r="P6" i="4"/>
  <c r="R6" i="4" s="1"/>
  <c r="P7" i="3"/>
  <c r="R7" i="3" s="1"/>
  <c r="P13" i="3"/>
  <c r="R13" i="3" s="1"/>
  <c r="P11" i="3"/>
  <c r="R11" i="3" s="1"/>
  <c r="P9" i="3"/>
  <c r="R9" i="3" s="1"/>
  <c r="P5" i="3"/>
  <c r="R5" i="3" s="1"/>
  <c r="P12" i="3"/>
  <c r="R12" i="3" s="1"/>
  <c r="P8" i="3"/>
  <c r="R8" i="3" s="1"/>
  <c r="P4" i="3"/>
  <c r="R4" i="3" s="1"/>
  <c r="P10" i="3"/>
  <c r="R10" i="3" s="1"/>
  <c r="P6" i="3"/>
  <c r="R6" i="3" s="1"/>
  <c r="M13" i="8"/>
  <c r="O13" i="8" s="1"/>
  <c r="M11" i="8"/>
  <c r="O11" i="8" s="1"/>
  <c r="M9" i="8"/>
  <c r="O9" i="8" s="1"/>
  <c r="M7" i="8"/>
  <c r="O7" i="8" s="1"/>
  <c r="M5" i="8"/>
  <c r="O5" i="8" s="1"/>
  <c r="M12" i="8"/>
  <c r="O12" i="8" s="1"/>
  <c r="M10" i="8"/>
  <c r="O10" i="8" s="1"/>
  <c r="M8" i="8"/>
  <c r="O8" i="8" s="1"/>
  <c r="M6" i="8"/>
  <c r="O6" i="8" s="1"/>
  <c r="M4" i="8"/>
  <c r="O4" i="8" s="1"/>
  <c r="M13" i="7"/>
  <c r="O13" i="7" s="1"/>
  <c r="M11" i="7"/>
  <c r="O11" i="7" s="1"/>
  <c r="M9" i="7"/>
  <c r="O9" i="7" s="1"/>
  <c r="M7" i="7"/>
  <c r="O7" i="7" s="1"/>
  <c r="M5" i="7"/>
  <c r="O5" i="7" s="1"/>
  <c r="M12" i="7"/>
  <c r="O12" i="7" s="1"/>
  <c r="M10" i="7"/>
  <c r="O10" i="7" s="1"/>
  <c r="M8" i="7"/>
  <c r="O8" i="7" s="1"/>
  <c r="M6" i="7"/>
  <c r="O6" i="7" s="1"/>
  <c r="M4" i="7"/>
  <c r="O4" i="7" s="1"/>
  <c r="M9" i="6"/>
  <c r="O9" i="6" s="1"/>
  <c r="M12" i="6"/>
  <c r="O12" i="6" s="1"/>
  <c r="M10" i="6"/>
  <c r="O10" i="6" s="1"/>
  <c r="M8" i="6"/>
  <c r="O8" i="6" s="1"/>
  <c r="M6" i="6"/>
  <c r="O6" i="6" s="1"/>
  <c r="M4" i="6"/>
  <c r="O4" i="6" s="1"/>
  <c r="M13" i="6"/>
  <c r="O13" i="6" s="1"/>
  <c r="M7" i="6"/>
  <c r="O7" i="6" s="1"/>
  <c r="M11" i="6"/>
  <c r="O11" i="6" s="1"/>
  <c r="M5" i="6"/>
  <c r="O5" i="6" s="1"/>
  <c r="P7" i="9"/>
  <c r="P11" i="9"/>
  <c r="P10" i="9"/>
  <c r="P5" i="9"/>
  <c r="P13" i="9"/>
  <c r="P8" i="9"/>
  <c r="P6" i="9"/>
  <c r="P9" i="9"/>
  <c r="P4" i="9"/>
  <c r="P12" i="9"/>
  <c r="R10" i="1" l="1"/>
  <c r="R13" i="2"/>
  <c r="R12" i="2"/>
  <c r="R11" i="2"/>
  <c r="R10" i="2"/>
  <c r="R9" i="2"/>
  <c r="R8" i="2"/>
  <c r="R7" i="2"/>
  <c r="R6" i="2"/>
  <c r="R5" i="2"/>
  <c r="R4" i="2"/>
  <c r="R2" i="2"/>
  <c r="R13" i="1"/>
  <c r="R12" i="1"/>
  <c r="R11" i="1"/>
  <c r="R9" i="1"/>
  <c r="R8" i="1"/>
  <c r="R7" i="1"/>
  <c r="R6" i="1"/>
  <c r="R5" i="1"/>
  <c r="R4" i="1"/>
  <c r="R2" i="1"/>
</calcChain>
</file>

<file path=xl/sharedStrings.xml><?xml version="1.0" encoding="utf-8"?>
<sst xmlns="http://schemas.openxmlformats.org/spreadsheetml/2006/main" count="749" uniqueCount="54">
  <si>
    <t>TF-IDF</t>
  </si>
  <si>
    <t>ELMo</t>
  </si>
  <si>
    <t>USE</t>
  </si>
  <si>
    <t>Sentence length</t>
  </si>
  <si>
    <t>Stopword count</t>
  </si>
  <si>
    <t>WH question type</t>
  </si>
  <si>
    <t>Glucose test</t>
  </si>
  <si>
    <t>Glucose range</t>
  </si>
  <si>
    <t>HbA1c test</t>
  </si>
  <si>
    <t>HbA1c range</t>
  </si>
  <si>
    <t>Creatinine test</t>
  </si>
  <si>
    <t>Creatinine range</t>
  </si>
  <si>
    <t>Total</t>
  </si>
  <si>
    <t>GS</t>
  </si>
  <si>
    <t xml:space="preserve">What is Serum Chemistry. My Serum Creatinine shows 1.50MG/DL, what that means &amp; what precaution should be take? </t>
  </si>
  <si>
    <t>[]</t>
  </si>
  <si>
    <t>['Creatinine', '=', '1.50', 'mg/dl']</t>
  </si>
  <si>
    <t xml:space="preserve">My father had diabetes and his Serum Creatinine 2.0 and Blood Urea is 70. How severe are these values? </t>
  </si>
  <si>
    <t>['Creatinine', '=', '2.0', 'Creatinine', '=', '70']</t>
  </si>
  <si>
    <t xml:space="preserve">my creatinine is 1.6. what is the treatment for it? </t>
  </si>
  <si>
    <t>['Creatinine', '=', '1.6']</t>
  </si>
  <si>
    <t>my serum creatinine level is 1.42 is it riski? i am alcoholic</t>
  </si>
  <si>
    <t>['serum_creatinine_level', '=', '1.42']</t>
  </si>
  <si>
    <t xml:space="preserve">My creatinine level was 2.37. I am a type one diabetic ... what should I do ? </t>
  </si>
  <si>
    <t>['Creatinine', '=', '2.37']</t>
  </si>
  <si>
    <t>What does this creatinine thing mean? Creatinine 5.7 - Consistent with kidntey failure?</t>
  </si>
  <si>
    <t>['Creatinine', '=', '5.7']</t>
  </si>
  <si>
    <t xml:space="preserve">My mother aged 45 has only one kidney.creatinine level 4.2,Urea 50,what diet she should take,what medicine? </t>
  </si>
  <si>
    <t>['Creatinine', '=', '4.2', 'Creatinine', '=', '50']</t>
  </si>
  <si>
    <t>diabetes, creatinine 3? my mother has type 2 diabetes, now creatinine level is 3. any suggestions?</t>
  </si>
  <si>
    <t>['Creatinine', '=', '3']</t>
  </si>
  <si>
    <t>If creatinine is given as 278 what is the unit it is expressed? My BUN level is 21.</t>
  </si>
  <si>
    <t>['Creatinine', '=', '278']</t>
  </si>
  <si>
    <t xml:space="preserve">What is meaning for serum beta hcg &lt; .1? </t>
  </si>
  <si>
    <t xml:space="preserve">Whats a good exercise regimen for someone w/ Type 2 Diabetes? </t>
  </si>
  <si>
    <t>i</t>
  </si>
  <si>
    <t>Rel i</t>
  </si>
  <si>
    <t>log2(i+1)</t>
  </si>
  <si>
    <t>Rel i/log2(i+1)</t>
  </si>
  <si>
    <t>IDCG</t>
  </si>
  <si>
    <t>DCG</t>
  </si>
  <si>
    <t>nDCG</t>
  </si>
  <si>
    <t>With lab</t>
  </si>
  <si>
    <t>No lab</t>
  </si>
  <si>
    <t>ELMo+lab - nDCG</t>
  </si>
  <si>
    <t>tfidf+lab - nDCG</t>
  </si>
  <si>
    <t>USE+lab - nDCG</t>
  </si>
  <si>
    <t>ELMo - nDCG</t>
  </si>
  <si>
    <t>tfidf - nDCG</t>
  </si>
  <si>
    <t>USE - nDCG</t>
  </si>
  <si>
    <t>All+lab+fea</t>
    <phoneticPr fontId="1" type="noConversion"/>
  </si>
  <si>
    <t>All+lab+noFea</t>
    <phoneticPr fontId="1" type="noConversion"/>
  </si>
  <si>
    <t>All+noLab+fea</t>
    <phoneticPr fontId="1" type="noConversion"/>
  </si>
  <si>
    <t>All+noLab+noFea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</si>
</sst>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All+lab+fea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Chart!$A$3:$A$12</c:f>
              <c:numCache>
                <c:formatCode>General</c:formatCode>
                <c:ptCount val="10"/>
                <c:pt idx="0">
                  <c:v>1</c:v>
                </c:pt>
                <c:pt idx="1">
                  <c:v>0.96856535215220385</c:v>
                </c:pt>
                <c:pt idx="2">
                  <c:v>0.99487978765120577</c:v>
                </c:pt>
                <c:pt idx="3">
                  <c:v>0.88200239156400462</c:v>
                </c:pt>
                <c:pt idx="4">
                  <c:v>0.89251993667223306</c:v>
                </c:pt>
                <c:pt idx="5">
                  <c:v>0.9398479584839764</c:v>
                </c:pt>
                <c:pt idx="6">
                  <c:v>0.94353168926753872</c:v>
                </c:pt>
                <c:pt idx="7">
                  <c:v>0.97721619646806468</c:v>
                </c:pt>
                <c:pt idx="8">
                  <c:v>0.97756215654981538</c:v>
                </c:pt>
                <c:pt idx="9">
                  <c:v>0.97772455490868482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9-A848-A1CF-687C374B719B}"/>
            </c:ext>
          </c:extLst>
        </c:ser>
        <c:ser>
          <c:idx val="1"/>
          <c:order val="1"/>
          <c:tx>
            <c:strRef>
              <c:f>Chart!$B$2</c:f>
              <c:strCache>
                <c:ptCount val="1"/>
                <c:pt idx="0">
                  <c:v>All+lab+noFea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Chart!$B$3:$B$12</c:f>
              <c:numCache>
                <c:formatCode>General</c:formatCode>
                <c:ptCount val="10"/>
                <c:pt idx="0">
                  <c:v>0.88000000000959988</c:v>
                </c:pt>
                <c:pt idx="1">
                  <c:v>0.92526589290680394</c:v>
                </c:pt>
                <c:pt idx="2">
                  <c:v>0.87616255842444335</c:v>
                </c:pt>
                <c:pt idx="3">
                  <c:v>0.91683377335501048</c:v>
                </c:pt>
                <c:pt idx="4">
                  <c:v>0.96300038900959817</c:v>
                </c:pt>
                <c:pt idx="5">
                  <c:v>0.92574432214546043</c:v>
                </c:pt>
                <c:pt idx="6">
                  <c:v>0.93029176425171367</c:v>
                </c:pt>
                <c:pt idx="7">
                  <c:v>0.96429716641695218</c:v>
                </c:pt>
                <c:pt idx="8">
                  <c:v>0.9648392951799486</c:v>
                </c:pt>
                <c:pt idx="9">
                  <c:v>0.96509377778083438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9-A848-A1CF-687C374B719B}"/>
            </c:ext>
          </c:extLst>
        </c:ser>
        <c:ser>
          <c:idx val="2"/>
          <c:order val="2"/>
          <c:tx>
            <c:strRef>
              <c:f>Chart!$C$2</c:f>
              <c:strCache>
                <c:ptCount val="1"/>
                <c:pt idx="0">
                  <c:v>ELMo+lab - nDCG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Chart!$C$3:$C$12</c:f>
              <c:numCache>
                <c:formatCode>General</c:formatCode>
                <c:ptCount val="10"/>
                <c:pt idx="0">
                  <c:v>0.95999999992319995</c:v>
                </c:pt>
                <c:pt idx="1">
                  <c:v>0.69217680028895368</c:v>
                </c:pt>
                <c:pt idx="2">
                  <c:v>0.69320768567356639</c:v>
                </c:pt>
                <c:pt idx="3">
                  <c:v>0.74116143071367291</c:v>
                </c:pt>
                <c:pt idx="4">
                  <c:v>0.82042551677830045</c:v>
                </c:pt>
                <c:pt idx="5">
                  <c:v>0.87277937874267597</c:v>
                </c:pt>
                <c:pt idx="6">
                  <c:v>0.88057041138293457</c:v>
                </c:pt>
                <c:pt idx="7">
                  <c:v>0.9157809058546037</c:v>
                </c:pt>
                <c:pt idx="8">
                  <c:v>0.90946749132843774</c:v>
                </c:pt>
                <c:pt idx="9">
                  <c:v>0.91736043746184126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49-A848-A1CF-687C374B719B}"/>
            </c:ext>
          </c:extLst>
        </c:ser>
        <c:ser>
          <c:idx val="3"/>
          <c:order val="3"/>
          <c:tx>
            <c:strRef>
              <c:f>Chart!$D$2</c:f>
              <c:strCache>
                <c:ptCount val="1"/>
                <c:pt idx="0">
                  <c:v>tfidf+lab - nDCG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Chart!$D$3:$D$12</c:f>
              <c:numCache>
                <c:formatCode>General</c:formatCode>
                <c:ptCount val="10"/>
                <c:pt idx="0">
                  <c:v>0.88000000000959988</c:v>
                </c:pt>
                <c:pt idx="1">
                  <c:v>0.78904908560827025</c:v>
                </c:pt>
                <c:pt idx="2">
                  <c:v>0.86375161181568316</c:v>
                </c:pt>
                <c:pt idx="3">
                  <c:v>0.82820931009944376</c:v>
                </c:pt>
                <c:pt idx="4">
                  <c:v>0.8939014528392949</c:v>
                </c:pt>
                <c:pt idx="5">
                  <c:v>0.94113316650191747</c:v>
                </c:pt>
                <c:pt idx="6">
                  <c:v>0.90974371728450742</c:v>
                </c:pt>
                <c:pt idx="7">
                  <c:v>0.9442471407601819</c:v>
                </c:pt>
                <c:pt idx="8">
                  <c:v>0.94509371862473401</c:v>
                </c:pt>
                <c:pt idx="9">
                  <c:v>0.94549111376686357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49-A848-A1CF-687C374B719B}"/>
            </c:ext>
          </c:extLst>
        </c:ser>
        <c:ser>
          <c:idx val="4"/>
          <c:order val="4"/>
          <c:tx>
            <c:strRef>
              <c:f>Chart!$E$2</c:f>
              <c:strCache>
                <c:ptCount val="1"/>
                <c:pt idx="0">
                  <c:v>USE+lab - nDCG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Chart!$E$3:$E$12</c:f>
              <c:numCache>
                <c:formatCode>General</c:formatCode>
                <c:ptCount val="10"/>
                <c:pt idx="0">
                  <c:v>0.88000000000959988</c:v>
                </c:pt>
                <c:pt idx="1">
                  <c:v>0.92526589290680394</c:v>
                </c:pt>
                <c:pt idx="2">
                  <c:v>0.97067007962529805</c:v>
                </c:pt>
                <c:pt idx="3">
                  <c:v>0.92788883071999317</c:v>
                </c:pt>
                <c:pt idx="4">
                  <c:v>0.97307006992457157</c:v>
                </c:pt>
                <c:pt idx="5">
                  <c:v>0.97494740695120663</c:v>
                </c:pt>
                <c:pt idx="6">
                  <c:v>0.94148716254004339</c:v>
                </c:pt>
                <c:pt idx="7">
                  <c:v>0.97522122276532508</c:v>
                </c:pt>
                <c:pt idx="8">
                  <c:v>0.97559747547421871</c:v>
                </c:pt>
                <c:pt idx="9">
                  <c:v>0.97577409360349909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49-A848-A1CF-687C374B719B}"/>
            </c:ext>
          </c:extLst>
        </c:ser>
        <c:ser>
          <c:idx val="5"/>
          <c:order val="5"/>
          <c:tx>
            <c:strRef>
              <c:f>Chart!$F$2</c:f>
              <c:strCache>
                <c:ptCount val="1"/>
                <c:pt idx="0">
                  <c:v>All+noLab+fea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Chart!$F$3:$F$12</c:f>
              <c:numCache>
                <c:formatCode>General</c:formatCode>
                <c:ptCount val="10"/>
                <c:pt idx="0">
                  <c:v>1</c:v>
                </c:pt>
                <c:pt idx="1">
                  <c:v>0.96856535215220385</c:v>
                </c:pt>
                <c:pt idx="2">
                  <c:v>0.99487978765120577</c:v>
                </c:pt>
                <c:pt idx="3">
                  <c:v>0.88200239156400462</c:v>
                </c:pt>
                <c:pt idx="4">
                  <c:v>0.89251993667223306</c:v>
                </c:pt>
                <c:pt idx="5">
                  <c:v>0.9398479584839764</c:v>
                </c:pt>
                <c:pt idx="6">
                  <c:v>0.89978859746786644</c:v>
                </c:pt>
                <c:pt idx="7">
                  <c:v>0.93453330235702714</c:v>
                </c:pt>
                <c:pt idx="8">
                  <c:v>0.92793514254599652</c:v>
                </c:pt>
                <c:pt idx="9">
                  <c:v>0.97188292077114879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49-A848-A1CF-687C374B719B}"/>
            </c:ext>
          </c:extLst>
        </c:ser>
        <c:ser>
          <c:idx val="6"/>
          <c:order val="6"/>
          <c:tx>
            <c:strRef>
              <c:f>Chart!$G$2</c:f>
              <c:strCache>
                <c:ptCount val="1"/>
                <c:pt idx="0">
                  <c:v>All+noLab+noFea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Chart!$G$3:$G$12</c:f>
              <c:numCache>
                <c:formatCode>General</c:formatCode>
                <c:ptCount val="10"/>
                <c:pt idx="0">
                  <c:v>0.88000000000959988</c:v>
                </c:pt>
                <c:pt idx="1">
                  <c:v>0.92526589290680394</c:v>
                </c:pt>
                <c:pt idx="2">
                  <c:v>0.76536063698283219</c:v>
                </c:pt>
                <c:pt idx="3">
                  <c:v>0.75467066353342915</c:v>
                </c:pt>
                <c:pt idx="4">
                  <c:v>0.83273062379040186</c:v>
                </c:pt>
                <c:pt idx="5">
                  <c:v>0.88422667315689751</c:v>
                </c:pt>
                <c:pt idx="6">
                  <c:v>0.85632219628683159</c:v>
                </c:pt>
                <c:pt idx="7">
                  <c:v>0.89212039273704724</c:v>
                </c:pt>
                <c:pt idx="8">
                  <c:v>0.88616625066690191</c:v>
                </c:pt>
                <c:pt idx="9">
                  <c:v>0.93041633956232972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49-A848-A1CF-687C374B719B}"/>
            </c:ext>
          </c:extLst>
        </c:ser>
        <c:ser>
          <c:idx val="7"/>
          <c:order val="7"/>
          <c:tx>
            <c:strRef>
              <c:f>Chart!$H$2</c:f>
              <c:strCache>
                <c:ptCount val="1"/>
                <c:pt idx="0">
                  <c:v>ELMo - nDCG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Chart!$H$3:$H$12</c:f>
              <c:numCache>
                <c:formatCode>General</c:formatCode>
                <c:ptCount val="10"/>
                <c:pt idx="0">
                  <c:v>0.95999999992319995</c:v>
                </c:pt>
                <c:pt idx="1">
                  <c:v>0.69217680028895368</c:v>
                </c:pt>
                <c:pt idx="2">
                  <c:v>0.69320768567356639</c:v>
                </c:pt>
                <c:pt idx="3">
                  <c:v>0.74116143071367291</c:v>
                </c:pt>
                <c:pt idx="4">
                  <c:v>0.82042551677830045</c:v>
                </c:pt>
                <c:pt idx="5">
                  <c:v>0.87277937874267597</c:v>
                </c:pt>
                <c:pt idx="6">
                  <c:v>0.82807870122332783</c:v>
                </c:pt>
                <c:pt idx="7">
                  <c:v>0.86456143292135867</c:v>
                </c:pt>
                <c:pt idx="8">
                  <c:v>0.86661799637763348</c:v>
                </c:pt>
                <c:pt idx="9">
                  <c:v>0.91100956965512259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49-A848-A1CF-687C374B719B}"/>
            </c:ext>
          </c:extLst>
        </c:ser>
        <c:ser>
          <c:idx val="8"/>
          <c:order val="8"/>
          <c:tx>
            <c:strRef>
              <c:f>Chart!$I$2</c:f>
              <c:strCache>
                <c:ptCount val="1"/>
                <c:pt idx="0">
                  <c:v>tfidf - nDCG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Chart!$I$3:$I$12</c:f>
              <c:numCache>
                <c:formatCode>General</c:formatCode>
                <c:ptCount val="10"/>
                <c:pt idx="0">
                  <c:v>0.66666666666666663</c:v>
                </c:pt>
                <c:pt idx="1">
                  <c:v>0.71381863846979432</c:v>
                </c:pt>
                <c:pt idx="2">
                  <c:v>0.75581898621300303</c:v>
                </c:pt>
                <c:pt idx="3">
                  <c:v>0.77977644006132041</c:v>
                </c:pt>
                <c:pt idx="4">
                  <c:v>0.80328111809418301</c:v>
                </c:pt>
                <c:pt idx="5">
                  <c:v>0.8867066844132403</c:v>
                </c:pt>
                <c:pt idx="6">
                  <c:v>0.86739894919903815</c:v>
                </c:pt>
                <c:pt idx="7">
                  <c:v>0.8544548451536913</c:v>
                </c:pt>
                <c:pt idx="8">
                  <c:v>0.87944158345211032</c:v>
                </c:pt>
                <c:pt idx="9">
                  <c:v>0.88755184807129017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49-A848-A1CF-687C374B719B}"/>
            </c:ext>
          </c:extLst>
        </c:ser>
        <c:ser>
          <c:idx val="9"/>
          <c:order val="9"/>
          <c:tx>
            <c:strRef>
              <c:f>Chart!$J$2</c:f>
              <c:strCache>
                <c:ptCount val="1"/>
                <c:pt idx="0">
                  <c:v>USE - nDCG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Chart!$J$3:$J$12</c:f>
              <c:numCache>
                <c:formatCode>General</c:formatCode>
                <c:ptCount val="10"/>
                <c:pt idx="0">
                  <c:v>0.66666666666666663</c:v>
                </c:pt>
                <c:pt idx="1">
                  <c:v>0.71381863846979432</c:v>
                </c:pt>
                <c:pt idx="2">
                  <c:v>0.75581898621300303</c:v>
                </c:pt>
                <c:pt idx="3">
                  <c:v>0.77977644006132041</c:v>
                </c:pt>
                <c:pt idx="4">
                  <c:v>0.80328111809418301</c:v>
                </c:pt>
                <c:pt idx="5">
                  <c:v>0.8867066844132403</c:v>
                </c:pt>
                <c:pt idx="6">
                  <c:v>0.86739894919903815</c:v>
                </c:pt>
                <c:pt idx="7">
                  <c:v>0.8544548451536913</c:v>
                </c:pt>
                <c:pt idx="8">
                  <c:v>0.87944158345211032</c:v>
                </c:pt>
                <c:pt idx="9">
                  <c:v>0.88755184807129017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49-A848-A1CF-687C374B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49304"/>
        <c:axId val="264751656"/>
      </c:lineChart>
      <c:catAx>
        <c:axId val="26474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51656"/>
        <c:crosses val="autoZero"/>
        <c:auto val="1"/>
        <c:lblAlgn val="ctr"/>
        <c:lblOffset val="100"/>
        <c:noMultiLvlLbl val="0"/>
      </c:catAx>
      <c:valAx>
        <c:axId val="26475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4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243840</xdr:colOff>
      <xdr:row>0</xdr:row>
      <xdr:rowOff>99060</xdr:rowOff>
    </xdr:from>
    <xdr:to>
      <xdr:col>20</xdr:col>
      <xdr:colOff>15240</xdr:colOff>
      <xdr:row>20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opLeftCell="F1" zoomScaleNormal="100" workbookViewId="0">
      <selection activeCell="I2" sqref="I2"/>
    </sheetView>
  </sheetViews>
  <sheetFormatPr baseColWidth="10" defaultColWidth="13.33203125" defaultRowHeight="15" x14ac:dyDescent="0.2"/>
  <cols>
    <col min="1" max="16384" width="13.33203125" style="1"/>
  </cols>
  <sheetData>
    <row r="1" spans="1:1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1</v>
      </c>
      <c r="I2" s="1">
        <v>1</v>
      </c>
      <c r="J2" s="1">
        <v>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1.0000000249900001</v>
      </c>
    </row>
    <row r="4" spans="1:19" ht="16" x14ac:dyDescent="0.2">
      <c r="A4" s="1">
        <v>2881861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0.1276472115</v>
      </c>
      <c r="G4" s="2">
        <v>0.75444042680000001</v>
      </c>
      <c r="H4" s="2">
        <v>0.59937310219999995</v>
      </c>
      <c r="I4" s="1">
        <v>0.93333333333333302</v>
      </c>
      <c r="J4" s="1">
        <v>0.83333333333333304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7" si="0">F4*0.14+G4*0.21+H4*0.21+I4*0.08+J4*0.05+K4*0.05+L4*0+M4*0+N4*0+O4*0+P4*0.1+Q4*0.16</f>
        <v>0.7285047840333333</v>
      </c>
      <c r="S4" s="1">
        <v>4.1666666670000003</v>
      </c>
    </row>
    <row r="5" spans="1:19" ht="16" x14ac:dyDescent="0.2">
      <c r="A5" s="1">
        <v>1626443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7.1799421350000003E-2</v>
      </c>
      <c r="G5" s="2">
        <v>0.83903366329999995</v>
      </c>
      <c r="H5" s="2">
        <v>0.63345670700000001</v>
      </c>
      <c r="I5" s="1">
        <v>0.46666666666666601</v>
      </c>
      <c r="J5" s="1">
        <v>1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0.71660823008533336</v>
      </c>
      <c r="S5" s="1">
        <v>4</v>
      </c>
    </row>
    <row r="6" spans="1:19" ht="16" x14ac:dyDescent="0.2">
      <c r="A6" s="1">
        <v>3386264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0.17451851630000001</v>
      </c>
      <c r="G6" s="2">
        <v>0.73657172920000002</v>
      </c>
      <c r="H6" s="2">
        <v>0.68362885709999999</v>
      </c>
      <c r="I6" s="1">
        <v>0.6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0.68067471540500002</v>
      </c>
      <c r="S6" s="1">
        <v>3.6666666669999999</v>
      </c>
    </row>
    <row r="7" spans="1:19" ht="16" x14ac:dyDescent="0.2">
      <c r="A7" s="1">
        <v>560891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6.094168422E-2</v>
      </c>
      <c r="G7" s="2">
        <v>0.75445544720000002</v>
      </c>
      <c r="H7" s="2">
        <v>0.58811759949999998</v>
      </c>
      <c r="I7" s="1">
        <v>0.93333333333333302</v>
      </c>
      <c r="J7" s="1">
        <v>0.83333333333333304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f t="shared" si="0"/>
        <v>0.71680550893113337</v>
      </c>
      <c r="S7" s="1">
        <v>3.6666666666666599</v>
      </c>
    </row>
    <row r="8" spans="1:19" ht="16" x14ac:dyDescent="0.2">
      <c r="A8" s="1">
        <v>206995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0.15785546</v>
      </c>
      <c r="G8" s="2">
        <v>0.76895618440000002</v>
      </c>
      <c r="H8" s="2">
        <v>0.58995807170000003</v>
      </c>
      <c r="I8" s="1">
        <v>0.66666666666666596</v>
      </c>
      <c r="J8" s="1">
        <v>0.66666666666666596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ref="R8:R13" si="1">F8*0.14+G8*0.21+H8*0.21+I8*0.08+J8*0.05+K8*0.05+L8*0+M8*0+N8*0+O8*0+P8*0.1+Q8*0.16</f>
        <v>0.70413842484766664</v>
      </c>
      <c r="S8" s="1">
        <v>2.5555555559999998</v>
      </c>
    </row>
    <row r="9" spans="1:19" ht="16" x14ac:dyDescent="0.2">
      <c r="A9" s="1">
        <v>1224625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0</v>
      </c>
      <c r="G9" s="2">
        <v>0.70003008840000003</v>
      </c>
      <c r="H9" s="2">
        <v>0.37451791760000003</v>
      </c>
      <c r="I9" s="1">
        <v>0.86666666666666603</v>
      </c>
      <c r="J9" s="1">
        <v>0.83333333333333304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f t="shared" si="1"/>
        <v>0.59665508126</v>
      </c>
      <c r="S9" s="1">
        <v>2.3333333333333299</v>
      </c>
    </row>
    <row r="10" spans="1:19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9.6801061899999999E-2</v>
      </c>
      <c r="G10" s="2">
        <v>0.70909249780000005</v>
      </c>
      <c r="H10" s="2">
        <v>0.48193567990000002</v>
      </c>
      <c r="I10" s="1">
        <v>0.86666666666666603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f t="shared" si="1"/>
        <v>0.64300139931633338</v>
      </c>
      <c r="S10" s="1">
        <v>2.3333333333333299</v>
      </c>
    </row>
    <row r="11" spans="1:19" ht="16" x14ac:dyDescent="0.2">
      <c r="A11" s="1">
        <v>3251169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4.1999697129999999E-2</v>
      </c>
      <c r="G11" s="2">
        <v>0.77949905399999997</v>
      </c>
      <c r="H11" s="2">
        <v>0.4809956849</v>
      </c>
      <c r="I11" s="1">
        <v>1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f t="shared" si="1"/>
        <v>0.71058385276720004</v>
      </c>
      <c r="S11" s="1">
        <v>1</v>
      </c>
    </row>
    <row r="12" spans="1:19" ht="16" x14ac:dyDescent="0.2">
      <c r="A12" s="1">
        <v>2758758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0.2560588298</v>
      </c>
      <c r="G12" s="2">
        <v>0.7003309727</v>
      </c>
      <c r="H12" s="2">
        <v>0.61144632099999996</v>
      </c>
      <c r="I12" s="1">
        <v>0.39999999999999902</v>
      </c>
      <c r="J12" s="1">
        <v>0.5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"/>
        <v>0.41832146784899987</v>
      </c>
      <c r="S12" s="1">
        <v>0.66666666666666596</v>
      </c>
    </row>
    <row r="13" spans="1:19" ht="16" x14ac:dyDescent="0.2">
      <c r="A13" s="1">
        <v>96596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0.72729527949999995</v>
      </c>
      <c r="H13" s="2">
        <v>0.46829876300000001</v>
      </c>
      <c r="I13" s="1">
        <v>0.53333333333333299</v>
      </c>
      <c r="J13" s="1">
        <v>0.5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0.36874141559166662</v>
      </c>
      <c r="S13" s="1">
        <v>0.33333333333333298</v>
      </c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>
      <selection activeCell="I1" sqref="I1:O13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1</v>
      </c>
      <c r="G1" t="s">
        <v>13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40</v>
      </c>
      <c r="N1" s="1" t="s">
        <v>39</v>
      </c>
      <c r="O1" s="1" t="s">
        <v>41</v>
      </c>
    </row>
    <row r="2" spans="1:15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1.0000001190000001</v>
      </c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1626443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0.83903366329999995</v>
      </c>
      <c r="G4">
        <v>4</v>
      </c>
      <c r="I4" s="1">
        <v>1</v>
      </c>
      <c r="J4">
        <v>4</v>
      </c>
      <c r="K4" s="1">
        <f>LOG(I4+1, 2)</f>
        <v>1</v>
      </c>
      <c r="L4" s="1">
        <f>J4/K4</f>
        <v>4</v>
      </c>
      <c r="M4" s="1">
        <f>L4</f>
        <v>4</v>
      </c>
      <c r="N4" s="1">
        <v>4.1666666670000003</v>
      </c>
      <c r="O4" s="1">
        <f>M4/N4</f>
        <v>0.95999999992319995</v>
      </c>
    </row>
    <row r="5" spans="1:15" ht="16" x14ac:dyDescent="0.2">
      <c r="A5" s="1">
        <v>3251169</v>
      </c>
      <c r="B5" s="1" t="s">
        <v>31</v>
      </c>
      <c r="C5" s="1" t="s">
        <v>15</v>
      </c>
      <c r="D5" s="1" t="s">
        <v>15</v>
      </c>
      <c r="E5" s="1" t="s">
        <v>32</v>
      </c>
      <c r="F5" s="2">
        <v>0.77949905399999997</v>
      </c>
      <c r="G5">
        <v>1</v>
      </c>
      <c r="I5" s="1">
        <v>2</v>
      </c>
      <c r="J5">
        <v>1</v>
      </c>
      <c r="K5" s="1">
        <f t="shared" ref="K5:K13" si="0">LOG(I5+1, 2)</f>
        <v>1.5849625007211563</v>
      </c>
      <c r="L5" s="1">
        <f t="shared" ref="L5:L13" si="1">J5/K5</f>
        <v>0.63092975357145742</v>
      </c>
      <c r="M5" s="1">
        <f>SUM(L$4:L5)</f>
        <v>4.6309297535714578</v>
      </c>
      <c r="N5" s="1">
        <v>6.6903856812858304</v>
      </c>
      <c r="O5" s="1">
        <f t="shared" ref="O5:O13" si="2">M5/N5</f>
        <v>0.69217680028895368</v>
      </c>
    </row>
    <row r="6" spans="1:15" ht="16" x14ac:dyDescent="0.2">
      <c r="A6" s="1">
        <v>206995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0.76895618440000002</v>
      </c>
      <c r="G6">
        <v>2.5555555559999998</v>
      </c>
      <c r="I6" s="1">
        <v>3</v>
      </c>
      <c r="J6">
        <v>2.5555555559999998</v>
      </c>
      <c r="K6" s="1">
        <f t="shared" si="0"/>
        <v>2</v>
      </c>
      <c r="L6" s="1">
        <f t="shared" si="1"/>
        <v>1.2777777779999999</v>
      </c>
      <c r="M6" s="1">
        <f>SUM(L$4:L6)</f>
        <v>5.9087075315714577</v>
      </c>
      <c r="N6" s="1">
        <v>8.523719014785831</v>
      </c>
      <c r="O6" s="1">
        <f t="shared" si="2"/>
        <v>0.69320768567356639</v>
      </c>
    </row>
    <row r="7" spans="1:15" ht="16" x14ac:dyDescent="0.2">
      <c r="A7" s="1">
        <v>560891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0.75445544720000002</v>
      </c>
      <c r="G7">
        <v>3.6666666666666599</v>
      </c>
      <c r="I7" s="1">
        <v>4</v>
      </c>
      <c r="J7">
        <v>3.6666666666666599</v>
      </c>
      <c r="K7" s="1">
        <f t="shared" si="0"/>
        <v>2.3219280948873622</v>
      </c>
      <c r="L7" s="1">
        <f t="shared" si="1"/>
        <v>1.5791473796024385</v>
      </c>
      <c r="M7" s="1">
        <f>SUM(L$4:L7)</f>
        <v>7.4878549111738959</v>
      </c>
      <c r="N7" s="1">
        <v>10.10286639438827</v>
      </c>
      <c r="O7" s="1">
        <f t="shared" si="2"/>
        <v>0.74116143071367291</v>
      </c>
    </row>
    <row r="8" spans="1:15" ht="16" x14ac:dyDescent="0.2">
      <c r="A8" s="1">
        <v>2881861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0.75444042680000001</v>
      </c>
      <c r="G8">
        <v>4.1666666670000003</v>
      </c>
      <c r="I8" s="1">
        <v>5</v>
      </c>
      <c r="J8">
        <v>4.1666666670000003</v>
      </c>
      <c r="K8" s="1">
        <f t="shared" si="0"/>
        <v>2.5849625007211561</v>
      </c>
      <c r="L8" s="1">
        <f t="shared" si="1"/>
        <v>1.6118866969395411</v>
      </c>
      <c r="M8" s="1">
        <f>SUM(L$4:L8)</f>
        <v>9.0997416081134368</v>
      </c>
      <c r="N8" s="1">
        <v>11.091490235270699</v>
      </c>
      <c r="O8" s="1">
        <f t="shared" si="2"/>
        <v>0.82042551677830045</v>
      </c>
    </row>
    <row r="9" spans="1:15" ht="16" x14ac:dyDescent="0.2">
      <c r="A9" s="1">
        <v>3386264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0.73657172920000002</v>
      </c>
      <c r="G9">
        <v>3.6666666669999999</v>
      </c>
      <c r="I9" s="1">
        <v>6</v>
      </c>
      <c r="J9">
        <v>3.6666666669999999</v>
      </c>
      <c r="K9" s="1">
        <f t="shared" si="0"/>
        <v>2.8073549220576042</v>
      </c>
      <c r="L9" s="1">
        <f t="shared" si="1"/>
        <v>1.306093019514817</v>
      </c>
      <c r="M9" s="1">
        <f>SUM(L$4:L9)</f>
        <v>10.405834627628254</v>
      </c>
      <c r="N9" s="1">
        <v>11.922640338522751</v>
      </c>
      <c r="O9" s="1">
        <f t="shared" si="2"/>
        <v>0.87277937874267597</v>
      </c>
    </row>
    <row r="10" spans="1:15" ht="16" x14ac:dyDescent="0.2">
      <c r="A10" s="1">
        <v>96596</v>
      </c>
      <c r="B10" s="1" t="s">
        <v>34</v>
      </c>
      <c r="C10" s="1" t="s">
        <v>15</v>
      </c>
      <c r="D10" s="1" t="s">
        <v>15</v>
      </c>
      <c r="E10" s="1" t="s">
        <v>15</v>
      </c>
      <c r="F10" s="2">
        <v>0.72729527949999995</v>
      </c>
      <c r="G10">
        <v>0.33333333333333298</v>
      </c>
      <c r="I10" s="1">
        <v>7</v>
      </c>
      <c r="J10">
        <v>0.33333333333333298</v>
      </c>
      <c r="K10" s="1">
        <f t="shared" si="0"/>
        <v>3</v>
      </c>
      <c r="L10" s="1">
        <f t="shared" si="1"/>
        <v>0.11111111111111099</v>
      </c>
      <c r="M10" s="1">
        <f>SUM(L$4:L10)</f>
        <v>10.516945738739365</v>
      </c>
      <c r="N10" s="1">
        <v>12.700418116300527</v>
      </c>
      <c r="O10" s="1">
        <f t="shared" si="2"/>
        <v>0.82807870122332783</v>
      </c>
    </row>
    <row r="11" spans="1:15" ht="16" x14ac:dyDescent="0.2">
      <c r="A11" s="1">
        <v>3462200</v>
      </c>
      <c r="B11" s="1" t="s">
        <v>29</v>
      </c>
      <c r="C11" s="1" t="s">
        <v>15</v>
      </c>
      <c r="D11" s="1" t="s">
        <v>15</v>
      </c>
      <c r="E11" s="1" t="s">
        <v>30</v>
      </c>
      <c r="F11" s="2">
        <v>0.70909249780000005</v>
      </c>
      <c r="G11">
        <v>2.3333333333333299</v>
      </c>
      <c r="I11" s="1">
        <v>8</v>
      </c>
      <c r="J11">
        <v>2.3333333333333299</v>
      </c>
      <c r="K11" s="1">
        <f t="shared" si="0"/>
        <v>3.1699250014423126</v>
      </c>
      <c r="L11" s="1">
        <f t="shared" si="1"/>
        <v>0.7360847125000326</v>
      </c>
      <c r="M11" s="1">
        <f>SUM(L$4:L11)</f>
        <v>11.253030451239397</v>
      </c>
      <c r="N11" s="1">
        <v>13.015882993086256</v>
      </c>
      <c r="O11" s="1">
        <f t="shared" si="2"/>
        <v>0.86456143292135867</v>
      </c>
    </row>
    <row r="12" spans="1:15" ht="16" x14ac:dyDescent="0.2">
      <c r="A12" s="1">
        <v>2758758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0.7003309727</v>
      </c>
      <c r="G12">
        <v>0.66666666666666596</v>
      </c>
      <c r="I12" s="1">
        <v>9</v>
      </c>
      <c r="J12">
        <v>0.66666666666666596</v>
      </c>
      <c r="K12" s="1">
        <f t="shared" si="0"/>
        <v>3.3219280948873626</v>
      </c>
      <c r="L12" s="1">
        <f t="shared" si="1"/>
        <v>0.20068666377598723</v>
      </c>
      <c r="M12" s="1">
        <f>SUM(L$4:L12)</f>
        <v>11.453717115015385</v>
      </c>
      <c r="N12" s="1">
        <v>13.216569656862244</v>
      </c>
      <c r="O12" s="1">
        <f t="shared" si="2"/>
        <v>0.86661799637763348</v>
      </c>
    </row>
    <row r="13" spans="1:15" ht="16" x14ac:dyDescent="0.2">
      <c r="A13" s="1">
        <v>1224625</v>
      </c>
      <c r="B13" s="1" t="s">
        <v>27</v>
      </c>
      <c r="C13" s="1" t="s">
        <v>15</v>
      </c>
      <c r="D13" s="1" t="s">
        <v>15</v>
      </c>
      <c r="E13" s="1" t="s">
        <v>28</v>
      </c>
      <c r="F13" s="2">
        <v>0.70003008840000003</v>
      </c>
      <c r="G13">
        <v>2.3333333333333299</v>
      </c>
      <c r="I13" s="1">
        <v>10</v>
      </c>
      <c r="J13">
        <v>2.3333333333333299</v>
      </c>
      <c r="K13" s="1">
        <f t="shared" si="0"/>
        <v>3.4594316186372978</v>
      </c>
      <c r="L13" s="1">
        <f t="shared" si="1"/>
        <v>0.67448459474173728</v>
      </c>
      <c r="M13" s="1">
        <f>SUM(L$4:L13)</f>
        <v>12.128201709757121</v>
      </c>
      <c r="N13" s="1">
        <v>13.312924598968207</v>
      </c>
      <c r="O13" s="1">
        <f t="shared" si="2"/>
        <v>0.91100956965512259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3"/>
  <sheetViews>
    <sheetView workbookViewId="0">
      <selection activeCell="K4" sqref="K4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0</v>
      </c>
      <c r="G1" t="s">
        <v>13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40</v>
      </c>
      <c r="N1" s="1" t="s">
        <v>39</v>
      </c>
      <c r="O1" s="1" t="s">
        <v>41</v>
      </c>
    </row>
    <row r="2" spans="1:15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2758758</v>
      </c>
      <c r="B4" s="1" t="s">
        <v>33</v>
      </c>
      <c r="C4" s="1" t="s">
        <v>15</v>
      </c>
      <c r="D4" s="1" t="s">
        <v>15</v>
      </c>
      <c r="E4" s="1" t="s">
        <v>15</v>
      </c>
      <c r="F4" s="2">
        <v>0.2560588298</v>
      </c>
      <c r="G4">
        <v>0.66666666666666596</v>
      </c>
      <c r="I4" s="1">
        <v>1</v>
      </c>
      <c r="J4">
        <v>0.66666666666666596</v>
      </c>
      <c r="K4" s="1">
        <f>LOG(I4+1, 2)</f>
        <v>1</v>
      </c>
      <c r="L4" s="1">
        <f>J4/K4</f>
        <v>0.66666666666666596</v>
      </c>
      <c r="M4" s="1">
        <f>L4</f>
        <v>0.66666666666666596</v>
      </c>
      <c r="N4" s="1">
        <v>4.1666666670000003</v>
      </c>
      <c r="O4" s="1">
        <f>M4/N4</f>
        <v>0.15999999998719983</v>
      </c>
    </row>
    <row r="5" spans="1:15" ht="16" x14ac:dyDescent="0.2">
      <c r="A5" s="1">
        <v>3386264</v>
      </c>
      <c r="B5" s="1" t="s">
        <v>21</v>
      </c>
      <c r="C5" s="1" t="s">
        <v>15</v>
      </c>
      <c r="D5" s="1" t="s">
        <v>15</v>
      </c>
      <c r="E5" s="1" t="s">
        <v>22</v>
      </c>
      <c r="F5" s="2">
        <v>0.17451851630000001</v>
      </c>
      <c r="G5">
        <v>3.6666666669999999</v>
      </c>
      <c r="I5" s="1">
        <v>2</v>
      </c>
      <c r="J5">
        <v>3.6666666669999999</v>
      </c>
      <c r="K5" s="1">
        <f t="shared" ref="K5:K13" si="0">LOG(I5+1, 2)</f>
        <v>1.5849625007211563</v>
      </c>
      <c r="L5" s="1">
        <f t="shared" ref="L5:L13" si="1">J5/K5</f>
        <v>2.3134090966389871</v>
      </c>
      <c r="M5" s="1">
        <f>SUM(L$4:L5)</f>
        <v>2.9800757633056532</v>
      </c>
      <c r="N5" s="1">
        <v>6.6903856812858304</v>
      </c>
      <c r="O5" s="1">
        <f t="shared" ref="O5:O13" si="2">M5/N5</f>
        <v>0.44542660248144472</v>
      </c>
    </row>
    <row r="6" spans="1:15" ht="16" x14ac:dyDescent="0.2">
      <c r="A6" s="1">
        <v>206995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0.15785546</v>
      </c>
      <c r="G6">
        <v>2.5555555559999998</v>
      </c>
      <c r="I6" s="1">
        <v>3</v>
      </c>
      <c r="J6">
        <v>2.5555555559999998</v>
      </c>
      <c r="K6" s="1">
        <f t="shared" si="0"/>
        <v>2</v>
      </c>
      <c r="L6" s="1">
        <f t="shared" si="1"/>
        <v>1.2777777779999999</v>
      </c>
      <c r="M6" s="1">
        <f>SUM(L$4:L6)</f>
        <v>4.2578535413056535</v>
      </c>
      <c r="N6" s="1">
        <v>8.523719014785831</v>
      </c>
      <c r="O6" s="1">
        <f t="shared" si="2"/>
        <v>0.49953002133454738</v>
      </c>
    </row>
    <row r="7" spans="1:15" ht="16" x14ac:dyDescent="0.2">
      <c r="A7" s="1">
        <v>2881861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0.1276472115</v>
      </c>
      <c r="G7">
        <v>4.1666666670000003</v>
      </c>
      <c r="I7" s="1">
        <v>4</v>
      </c>
      <c r="J7">
        <v>4.1666666670000003</v>
      </c>
      <c r="K7" s="1">
        <f t="shared" si="0"/>
        <v>2.3219280948873622</v>
      </c>
      <c r="L7" s="1">
        <f t="shared" si="1"/>
        <v>1.7944856587826967</v>
      </c>
      <c r="M7" s="1">
        <f>SUM(L$4:L7)</f>
        <v>6.0523392000883502</v>
      </c>
      <c r="N7" s="1">
        <v>10.10286639438827</v>
      </c>
      <c r="O7" s="1">
        <f t="shared" si="2"/>
        <v>0.59907148761763074</v>
      </c>
    </row>
    <row r="8" spans="1:15" ht="16" x14ac:dyDescent="0.2">
      <c r="A8" s="1">
        <v>3462200</v>
      </c>
      <c r="B8" s="1" t="s">
        <v>29</v>
      </c>
      <c r="C8" s="1" t="s">
        <v>15</v>
      </c>
      <c r="D8" s="1" t="s">
        <v>15</v>
      </c>
      <c r="E8" s="1" t="s">
        <v>30</v>
      </c>
      <c r="F8" s="2">
        <v>9.6801061899999999E-2</v>
      </c>
      <c r="G8">
        <v>2.3333333333333299</v>
      </c>
      <c r="I8" s="1">
        <v>5</v>
      </c>
      <c r="J8">
        <v>2.3333333333333299</v>
      </c>
      <c r="K8" s="1">
        <f t="shared" si="0"/>
        <v>2.5849625007211561</v>
      </c>
      <c r="L8" s="1">
        <f t="shared" si="1"/>
        <v>0.9026565502139291</v>
      </c>
      <c r="M8" s="1">
        <f>SUM(L$4:L8)</f>
        <v>6.9549957503022792</v>
      </c>
      <c r="N8" s="1">
        <v>11.091490235270699</v>
      </c>
      <c r="O8" s="1">
        <f t="shared" si="2"/>
        <v>0.62705692407189284</v>
      </c>
    </row>
    <row r="9" spans="1:15" ht="16" x14ac:dyDescent="0.2">
      <c r="A9" s="1">
        <v>1626443</v>
      </c>
      <c r="B9" s="1" t="s">
        <v>19</v>
      </c>
      <c r="C9" s="1" t="s">
        <v>15</v>
      </c>
      <c r="D9" s="1" t="s">
        <v>15</v>
      </c>
      <c r="E9" s="1" t="s">
        <v>20</v>
      </c>
      <c r="F9" s="2">
        <v>7.1799421350000003E-2</v>
      </c>
      <c r="G9">
        <v>4</v>
      </c>
      <c r="I9" s="1">
        <v>6</v>
      </c>
      <c r="J9">
        <v>4</v>
      </c>
      <c r="K9" s="1">
        <f t="shared" si="0"/>
        <v>2.8073549220576042</v>
      </c>
      <c r="L9" s="1">
        <f t="shared" si="1"/>
        <v>1.4248287484320887</v>
      </c>
      <c r="M9" s="1">
        <f>SUM(L$4:L9)</f>
        <v>8.3798244987343686</v>
      </c>
      <c r="N9" s="1">
        <v>11.922640338522751</v>
      </c>
      <c r="O9" s="1">
        <f t="shared" si="2"/>
        <v>0.70284972630254261</v>
      </c>
    </row>
    <row r="10" spans="1:15" ht="16" x14ac:dyDescent="0.2">
      <c r="A10" s="1">
        <v>560891</v>
      </c>
      <c r="B10" s="1" t="s">
        <v>23</v>
      </c>
      <c r="C10" s="1" t="s">
        <v>15</v>
      </c>
      <c r="D10" s="1" t="s">
        <v>15</v>
      </c>
      <c r="E10" s="1" t="s">
        <v>24</v>
      </c>
      <c r="F10" s="2">
        <v>6.094168422E-2</v>
      </c>
      <c r="G10">
        <v>3.6666666666666599</v>
      </c>
      <c r="I10" s="1">
        <v>7</v>
      </c>
      <c r="J10">
        <v>3.6666666666666599</v>
      </c>
      <c r="K10" s="1">
        <f t="shared" si="0"/>
        <v>3</v>
      </c>
      <c r="L10" s="1">
        <f t="shared" si="1"/>
        <v>1.2222222222222199</v>
      </c>
      <c r="M10" s="1">
        <f>SUM(L$4:L10)</f>
        <v>9.6020467209565883</v>
      </c>
      <c r="N10" s="1">
        <v>12.700418116300527</v>
      </c>
      <c r="O10" s="1">
        <f t="shared" si="2"/>
        <v>0.75604178012318413</v>
      </c>
    </row>
    <row r="11" spans="1:15" ht="16" x14ac:dyDescent="0.2">
      <c r="A11" s="1">
        <v>3251169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4.1999697129999999E-2</v>
      </c>
      <c r="G11">
        <v>1</v>
      </c>
      <c r="I11" s="1">
        <v>8</v>
      </c>
      <c r="J11">
        <v>1</v>
      </c>
      <c r="K11" s="1">
        <f t="shared" si="0"/>
        <v>3.1699250014423126</v>
      </c>
      <c r="L11" s="1">
        <f t="shared" si="1"/>
        <v>0.31546487678572871</v>
      </c>
      <c r="M11" s="1">
        <f>SUM(L$4:L11)</f>
        <v>9.9175115977423172</v>
      </c>
      <c r="N11" s="1">
        <v>13.015882993086256</v>
      </c>
      <c r="O11" s="1">
        <f t="shared" si="2"/>
        <v>0.76195457526856036</v>
      </c>
    </row>
    <row r="12" spans="1:15" ht="16" x14ac:dyDescent="0.2">
      <c r="A12" s="1">
        <v>1224625</v>
      </c>
      <c r="B12" s="1" t="s">
        <v>27</v>
      </c>
      <c r="C12" s="1" t="s">
        <v>15</v>
      </c>
      <c r="D12" s="1" t="s">
        <v>15</v>
      </c>
      <c r="E12" s="1" t="s">
        <v>28</v>
      </c>
      <c r="F12" s="2">
        <v>0</v>
      </c>
      <c r="G12">
        <v>2.3333333333333299</v>
      </c>
      <c r="I12" s="1">
        <v>9</v>
      </c>
      <c r="J12">
        <v>2.3333333333333299</v>
      </c>
      <c r="K12" s="1">
        <f t="shared" si="0"/>
        <v>3.3219280948873626</v>
      </c>
      <c r="L12" s="1">
        <f t="shared" si="1"/>
        <v>0.702403323215955</v>
      </c>
      <c r="M12" s="1">
        <f>SUM(L$4:L12)</f>
        <v>10.619914920958273</v>
      </c>
      <c r="N12" s="1">
        <v>13.216569656862244</v>
      </c>
      <c r="O12" s="1">
        <f t="shared" si="2"/>
        <v>0.80353035596072775</v>
      </c>
    </row>
    <row r="13" spans="1:15" ht="16" x14ac:dyDescent="0.2">
      <c r="A13" s="1">
        <v>96596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</v>
      </c>
      <c r="G13">
        <v>0.33333333333333298</v>
      </c>
      <c r="I13" s="1">
        <v>10</v>
      </c>
      <c r="J13">
        <v>0.33333333333333298</v>
      </c>
      <c r="K13" s="1">
        <f t="shared" si="0"/>
        <v>3.4594316186372978</v>
      </c>
      <c r="L13" s="1">
        <f t="shared" si="1"/>
        <v>9.6354942105962502E-2</v>
      </c>
      <c r="M13" s="1">
        <f>SUM(L$4:L13)</f>
        <v>10.716269863064236</v>
      </c>
      <c r="N13" s="1">
        <v>13.312924598968207</v>
      </c>
      <c r="O13" s="1">
        <f t="shared" si="2"/>
        <v>0.80495234412240113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3"/>
  <sheetViews>
    <sheetView workbookViewId="0">
      <selection activeCell="J5" sqref="J5"/>
    </sheetView>
  </sheetViews>
  <sheetFormatPr baseColWidth="10" defaultColWidth="8.83203125" defaultRowHeight="15" x14ac:dyDescent="0.2"/>
  <sheetData>
    <row r="1" spans="1:15" x14ac:dyDescent="0.2">
      <c r="A1" s="1"/>
      <c r="B1" s="1"/>
      <c r="C1" s="1"/>
      <c r="D1" s="1"/>
      <c r="E1" s="1"/>
      <c r="F1" s="1" t="s">
        <v>2</v>
      </c>
      <c r="G1" t="s">
        <v>13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40</v>
      </c>
      <c r="N1" s="1" t="s">
        <v>39</v>
      </c>
      <c r="O1" s="1" t="s">
        <v>41</v>
      </c>
    </row>
    <row r="2" spans="1:15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I2" s="1"/>
      <c r="J2" s="1"/>
      <c r="K2" s="1"/>
      <c r="L2" s="1"/>
      <c r="M2" s="1"/>
      <c r="N2" s="1"/>
      <c r="O2" s="1"/>
    </row>
    <row r="3" spans="1:15" x14ac:dyDescent="0.2">
      <c r="A3" s="1"/>
      <c r="B3" s="1"/>
      <c r="C3" s="1"/>
      <c r="D3" s="1"/>
      <c r="E3" s="1"/>
      <c r="F3" s="1"/>
      <c r="I3" s="1"/>
      <c r="J3" s="1"/>
      <c r="K3" s="1"/>
      <c r="L3" s="1"/>
      <c r="M3" s="1"/>
      <c r="N3" s="1"/>
      <c r="O3" s="1"/>
    </row>
    <row r="4" spans="1:15" ht="16" x14ac:dyDescent="0.2">
      <c r="A4" s="1">
        <v>3386264</v>
      </c>
      <c r="B4" s="1" t="s">
        <v>21</v>
      </c>
      <c r="C4" s="1" t="s">
        <v>15</v>
      </c>
      <c r="D4" s="1" t="s">
        <v>15</v>
      </c>
      <c r="E4" s="1" t="s">
        <v>22</v>
      </c>
      <c r="F4" s="2">
        <v>0.68362885709999999</v>
      </c>
      <c r="G4">
        <v>3.6666666669999999</v>
      </c>
      <c r="I4" s="1">
        <v>1</v>
      </c>
      <c r="J4">
        <v>3.6666666669999999</v>
      </c>
      <c r="K4" s="1">
        <f>LOG(I4+1, 2)</f>
        <v>1</v>
      </c>
      <c r="L4" s="1">
        <f>J4/K4</f>
        <v>3.6666666669999999</v>
      </c>
      <c r="M4" s="1">
        <f>L4</f>
        <v>3.6666666669999999</v>
      </c>
      <c r="N4" s="1">
        <v>4.1666666670000003</v>
      </c>
      <c r="O4" s="1">
        <f>M4/N4</f>
        <v>0.88000000000959988</v>
      </c>
    </row>
    <row r="5" spans="1:15" ht="16" x14ac:dyDescent="0.2">
      <c r="A5" s="1">
        <v>1626443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0.63345670700000001</v>
      </c>
      <c r="G5">
        <v>4</v>
      </c>
      <c r="I5" s="1">
        <v>2</v>
      </c>
      <c r="J5">
        <v>4</v>
      </c>
      <c r="K5" s="1">
        <f t="shared" ref="K5:K13" si="0">LOG(I5+1, 2)</f>
        <v>1.5849625007211563</v>
      </c>
      <c r="L5" s="1">
        <f t="shared" ref="L5:L13" si="1">J5/K5</f>
        <v>2.5237190142858297</v>
      </c>
      <c r="M5" s="1">
        <f>SUM(L$4:L5)</f>
        <v>6.1903856812858296</v>
      </c>
      <c r="N5" s="1">
        <v>6.6903856812858304</v>
      </c>
      <c r="O5" s="1">
        <f t="shared" ref="O5:O13" si="2">M5/N5</f>
        <v>0.92526589290680394</v>
      </c>
    </row>
    <row r="6" spans="1:15" ht="16" x14ac:dyDescent="0.2">
      <c r="A6" s="1">
        <v>2758758</v>
      </c>
      <c r="B6" s="1" t="s">
        <v>33</v>
      </c>
      <c r="C6" s="1" t="s">
        <v>15</v>
      </c>
      <c r="D6" s="1" t="s">
        <v>15</v>
      </c>
      <c r="E6" s="1" t="s">
        <v>15</v>
      </c>
      <c r="F6" s="2">
        <v>0.61144632099999996</v>
      </c>
      <c r="G6">
        <v>0.66666666666666596</v>
      </c>
      <c r="I6" s="1">
        <v>3</v>
      </c>
      <c r="J6">
        <v>0.66666666666666596</v>
      </c>
      <c r="K6" s="1">
        <f t="shared" si="0"/>
        <v>2</v>
      </c>
      <c r="L6" s="1">
        <f t="shared" si="1"/>
        <v>0.33333333333333298</v>
      </c>
      <c r="M6" s="1">
        <f>SUM(L$4:L6)</f>
        <v>6.5237190146191626</v>
      </c>
      <c r="N6" s="1">
        <v>8.523719014785831</v>
      </c>
      <c r="O6" s="1">
        <f t="shared" si="2"/>
        <v>0.76536063698283219</v>
      </c>
    </row>
    <row r="7" spans="1:15" ht="16" x14ac:dyDescent="0.2">
      <c r="A7" s="1">
        <v>2881861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0.59937310219999995</v>
      </c>
      <c r="G7">
        <v>4.1666666670000003</v>
      </c>
      <c r="I7" s="1">
        <v>4</v>
      </c>
      <c r="J7">
        <v>4.1666666670000003</v>
      </c>
      <c r="K7" s="1">
        <f t="shared" si="0"/>
        <v>2.3219280948873622</v>
      </c>
      <c r="L7" s="1">
        <f t="shared" si="1"/>
        <v>1.7944856587826967</v>
      </c>
      <c r="M7" s="1">
        <f>SUM(L$4:L7)</f>
        <v>8.3182046734018584</v>
      </c>
      <c r="N7" s="1">
        <v>10.10286639438827</v>
      </c>
      <c r="O7" s="1">
        <f t="shared" si="2"/>
        <v>0.82335095295551786</v>
      </c>
    </row>
    <row r="8" spans="1:15" ht="16" x14ac:dyDescent="0.2">
      <c r="A8" s="1">
        <v>206995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0.58995807170000003</v>
      </c>
      <c r="G8">
        <v>2.5555555559999998</v>
      </c>
      <c r="I8" s="1">
        <v>5</v>
      </c>
      <c r="J8">
        <v>2.5555555559999998</v>
      </c>
      <c r="K8" s="1">
        <f t="shared" si="0"/>
        <v>2.5849625007211561</v>
      </c>
      <c r="L8" s="1">
        <f t="shared" si="1"/>
        <v>0.98862384088242972</v>
      </c>
      <c r="M8" s="1">
        <f>SUM(L$4:L8)</f>
        <v>9.3068285142842875</v>
      </c>
      <c r="N8" s="1">
        <v>11.091490235270699</v>
      </c>
      <c r="O8" s="1">
        <f t="shared" si="2"/>
        <v>0.83909630868977136</v>
      </c>
    </row>
    <row r="9" spans="1:15" ht="16" x14ac:dyDescent="0.2">
      <c r="A9" s="1">
        <v>560891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0.58811759949999998</v>
      </c>
      <c r="G9">
        <v>3.6666666666666599</v>
      </c>
      <c r="I9" s="1">
        <v>6</v>
      </c>
      <c r="J9">
        <v>3.6666666666666599</v>
      </c>
      <c r="K9" s="1">
        <f t="shared" si="0"/>
        <v>2.8073549220576042</v>
      </c>
      <c r="L9" s="1">
        <f t="shared" si="1"/>
        <v>1.3060930193960789</v>
      </c>
      <c r="M9" s="1">
        <f>SUM(L$4:L9)</f>
        <v>10.612921533680366</v>
      </c>
      <c r="N9" s="1">
        <v>11.922640338522751</v>
      </c>
      <c r="O9" s="1">
        <f t="shared" si="2"/>
        <v>0.89014859396449242</v>
      </c>
    </row>
    <row r="10" spans="1:15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0.48193567990000002</v>
      </c>
      <c r="G10">
        <v>2.3333333333333299</v>
      </c>
      <c r="I10" s="1">
        <v>7</v>
      </c>
      <c r="J10">
        <v>2.3333333333333299</v>
      </c>
      <c r="K10" s="1">
        <f t="shared" si="0"/>
        <v>3</v>
      </c>
      <c r="L10" s="1">
        <f t="shared" si="1"/>
        <v>0.77777777777777668</v>
      </c>
      <c r="M10" s="1">
        <f>SUM(L$4:L10)</f>
        <v>11.390699311458143</v>
      </c>
      <c r="N10" s="1">
        <v>12.700418116300527</v>
      </c>
      <c r="O10" s="1">
        <f t="shared" si="2"/>
        <v>0.89687593015844036</v>
      </c>
    </row>
    <row r="11" spans="1:15" ht="16" x14ac:dyDescent="0.2">
      <c r="A11" s="1">
        <v>3251169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0.4809956849</v>
      </c>
      <c r="G11">
        <v>1</v>
      </c>
      <c r="I11" s="1">
        <v>8</v>
      </c>
      <c r="J11">
        <v>1</v>
      </c>
      <c r="K11" s="1">
        <f t="shared" si="0"/>
        <v>3.1699250014423126</v>
      </c>
      <c r="L11" s="1">
        <f t="shared" si="1"/>
        <v>0.31546487678572871</v>
      </c>
      <c r="M11" s="1">
        <f>SUM(L$4:L11)</f>
        <v>11.706164188243871</v>
      </c>
      <c r="N11" s="1">
        <v>13.015882993086256</v>
      </c>
      <c r="O11" s="1">
        <f t="shared" si="2"/>
        <v>0.89937533968782002</v>
      </c>
    </row>
    <row r="12" spans="1:15" ht="16" x14ac:dyDescent="0.2">
      <c r="A12" s="1">
        <v>96596</v>
      </c>
      <c r="B12" s="1" t="s">
        <v>34</v>
      </c>
      <c r="C12" s="1" t="s">
        <v>15</v>
      </c>
      <c r="D12" s="1" t="s">
        <v>15</v>
      </c>
      <c r="E12" s="1" t="s">
        <v>15</v>
      </c>
      <c r="F12" s="2">
        <v>0.46829876300000001</v>
      </c>
      <c r="G12">
        <v>0.33333333333333298</v>
      </c>
      <c r="I12" s="1">
        <v>9</v>
      </c>
      <c r="J12">
        <v>0.33333333333333298</v>
      </c>
      <c r="K12" s="1">
        <f t="shared" si="0"/>
        <v>3.3219280948873626</v>
      </c>
      <c r="L12" s="1">
        <f t="shared" si="1"/>
        <v>0.10034333188799362</v>
      </c>
      <c r="M12" s="1">
        <f>SUM(L$4:L12)</f>
        <v>11.806507520131865</v>
      </c>
      <c r="N12" s="1">
        <v>13.216569656862244</v>
      </c>
      <c r="O12" s="1">
        <f t="shared" si="2"/>
        <v>0.89331103506133647</v>
      </c>
    </row>
    <row r="13" spans="1:15" ht="16" x14ac:dyDescent="0.2">
      <c r="A13" s="1">
        <v>1224625</v>
      </c>
      <c r="B13" s="1" t="s">
        <v>27</v>
      </c>
      <c r="C13" s="1" t="s">
        <v>15</v>
      </c>
      <c r="D13" s="1" t="s">
        <v>15</v>
      </c>
      <c r="E13" s="1" t="s">
        <v>28</v>
      </c>
      <c r="F13" s="2">
        <v>0.37451791760000003</v>
      </c>
      <c r="G13">
        <v>2.3333333333333299</v>
      </c>
      <c r="I13" s="1">
        <v>10</v>
      </c>
      <c r="J13">
        <v>2.3333333333333299</v>
      </c>
      <c r="K13" s="1">
        <f t="shared" si="0"/>
        <v>3.4594316186372978</v>
      </c>
      <c r="L13" s="1">
        <f t="shared" si="1"/>
        <v>0.67448459474173728</v>
      </c>
      <c r="M13" s="1">
        <f>SUM(L$4:L13)</f>
        <v>12.480992114873601</v>
      </c>
      <c r="N13" s="1">
        <v>13.312924598968207</v>
      </c>
      <c r="O13" s="1">
        <f t="shared" si="2"/>
        <v>0.93750941215733441</v>
      </c>
    </row>
  </sheetData>
  <sortState ref="A4:G13">
    <sortCondition descending="1" ref="F4:F13"/>
  </sortState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3"/>
  <sheetViews>
    <sheetView workbookViewId="0">
      <selection activeCell="L1" sqref="L1:P13"/>
    </sheetView>
  </sheetViews>
  <sheetFormatPr baseColWidth="10" defaultColWidth="8.83203125" defaultRowHeight="15" x14ac:dyDescent="0.2"/>
  <sheetData>
    <row r="1" spans="1:16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t="s">
        <v>12</v>
      </c>
      <c r="J1" t="s">
        <v>13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1</v>
      </c>
      <c r="I2">
        <v>1.0000000249900001</v>
      </c>
      <c r="L2" s="1"/>
      <c r="M2" s="1"/>
      <c r="N2" s="1"/>
      <c r="O2" s="1"/>
      <c r="P2" s="1"/>
    </row>
    <row r="3" spans="1:16" x14ac:dyDescent="0.2">
      <c r="A3" s="1"/>
      <c r="B3" s="1"/>
      <c r="C3" s="1"/>
      <c r="D3" s="1"/>
      <c r="E3" s="1"/>
      <c r="F3" s="1"/>
      <c r="G3" s="1"/>
      <c r="H3" s="1"/>
      <c r="L3" s="1"/>
      <c r="M3" s="1"/>
      <c r="N3" s="1"/>
      <c r="O3" s="1"/>
      <c r="P3" s="1"/>
    </row>
    <row r="4" spans="1:16" ht="16" x14ac:dyDescent="0.2">
      <c r="A4" s="1">
        <v>2881861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0.1276472115</v>
      </c>
      <c r="G4" s="2">
        <v>0.75444042680000001</v>
      </c>
      <c r="H4" s="2">
        <v>0.59937310219999995</v>
      </c>
      <c r="I4">
        <v>0.7285047840333333</v>
      </c>
      <c r="J4">
        <v>4.1666666670000003</v>
      </c>
      <c r="L4" s="1">
        <v>1</v>
      </c>
      <c r="M4">
        <v>4.1666666670000003</v>
      </c>
      <c r="N4" s="1">
        <f>LOG(L4+1, 2)</f>
        <v>1</v>
      </c>
      <c r="O4" s="1">
        <f>M4/N4</f>
        <v>4.1666666670000003</v>
      </c>
      <c r="P4" s="1">
        <f>O4</f>
        <v>4.1666666670000003</v>
      </c>
    </row>
    <row r="5" spans="1:16" ht="16" x14ac:dyDescent="0.2">
      <c r="A5" s="1">
        <v>1626443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7.1799421350000003E-2</v>
      </c>
      <c r="G5" s="2">
        <v>0.83903366329999995</v>
      </c>
      <c r="H5" s="2">
        <v>0.63345670700000001</v>
      </c>
      <c r="I5">
        <v>0.71660823008533336</v>
      </c>
      <c r="J5">
        <v>4</v>
      </c>
      <c r="L5" s="1">
        <v>2</v>
      </c>
      <c r="M5">
        <v>4</v>
      </c>
      <c r="N5" s="1">
        <f t="shared" ref="N5:N13" si="0">LOG(L5+1, 2)</f>
        <v>1.5849625007211563</v>
      </c>
      <c r="O5" s="1">
        <f t="shared" ref="O5:O13" si="1">M5/N5</f>
        <v>2.5237190142858297</v>
      </c>
      <c r="P5" s="1">
        <f>SUM(O$4:O5)</f>
        <v>6.6903856812858304</v>
      </c>
    </row>
    <row r="6" spans="1:16" ht="16" x14ac:dyDescent="0.2">
      <c r="A6" s="1">
        <v>3386264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0.17451851630000001</v>
      </c>
      <c r="G6" s="2">
        <v>0.73657172920000002</v>
      </c>
      <c r="H6" s="2">
        <v>0.68362885709999999</v>
      </c>
      <c r="I6">
        <v>0.68067471540500002</v>
      </c>
      <c r="J6">
        <v>3.6666666669999999</v>
      </c>
      <c r="L6" s="1">
        <v>3</v>
      </c>
      <c r="M6">
        <v>3.6666666669999999</v>
      </c>
      <c r="N6" s="1">
        <f t="shared" si="0"/>
        <v>2</v>
      </c>
      <c r="O6" s="1">
        <f t="shared" si="1"/>
        <v>1.8333333334999999</v>
      </c>
      <c r="P6" s="1">
        <f>SUM(O$4:O6)</f>
        <v>8.523719014785831</v>
      </c>
    </row>
    <row r="7" spans="1:16" ht="16" x14ac:dyDescent="0.2">
      <c r="A7" s="1">
        <v>560891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6.094168422E-2</v>
      </c>
      <c r="G7" s="2">
        <v>0.75445544720000002</v>
      </c>
      <c r="H7" s="2">
        <v>0.58811759949999998</v>
      </c>
      <c r="I7">
        <v>0.71680550893113337</v>
      </c>
      <c r="J7">
        <v>3.6666666666666599</v>
      </c>
      <c r="L7" s="1">
        <v>4</v>
      </c>
      <c r="M7">
        <v>3.6666666666666599</v>
      </c>
      <c r="N7" s="1">
        <f t="shared" si="0"/>
        <v>2.3219280948873622</v>
      </c>
      <c r="O7" s="1">
        <f t="shared" si="1"/>
        <v>1.5791473796024385</v>
      </c>
      <c r="P7" s="1">
        <f>SUM(O$4:O7)</f>
        <v>10.10286639438827</v>
      </c>
    </row>
    <row r="8" spans="1:16" ht="16" x14ac:dyDescent="0.2">
      <c r="A8" s="1">
        <v>206995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0.15785546</v>
      </c>
      <c r="G8" s="2">
        <v>0.76895618440000002</v>
      </c>
      <c r="H8" s="2">
        <v>0.58995807170000003</v>
      </c>
      <c r="I8">
        <v>0.70413842484766664</v>
      </c>
      <c r="J8">
        <v>2.5555555559999998</v>
      </c>
      <c r="L8" s="1">
        <v>5</v>
      </c>
      <c r="M8">
        <v>2.5555555559999998</v>
      </c>
      <c r="N8" s="1">
        <f t="shared" si="0"/>
        <v>2.5849625007211561</v>
      </c>
      <c r="O8" s="1">
        <f t="shared" si="1"/>
        <v>0.98862384088242972</v>
      </c>
      <c r="P8" s="1">
        <f>SUM(O$4:O8)</f>
        <v>11.091490235270699</v>
      </c>
    </row>
    <row r="9" spans="1:16" ht="16" x14ac:dyDescent="0.2">
      <c r="A9" s="1">
        <v>1224625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0</v>
      </c>
      <c r="G9" s="2">
        <v>0.70003008840000003</v>
      </c>
      <c r="H9" s="2">
        <v>0.37451791760000003</v>
      </c>
      <c r="I9">
        <v>0.59665508126</v>
      </c>
      <c r="J9">
        <v>2.3333333333333299</v>
      </c>
      <c r="L9" s="1">
        <v>6</v>
      </c>
      <c r="M9">
        <v>2.3333333333333299</v>
      </c>
      <c r="N9" s="1">
        <f t="shared" si="0"/>
        <v>2.8073549220576042</v>
      </c>
      <c r="O9" s="1">
        <f t="shared" si="1"/>
        <v>0.83115010325205052</v>
      </c>
      <c r="P9" s="1">
        <f>SUM(O$4:O9)</f>
        <v>11.922640338522751</v>
      </c>
    </row>
    <row r="10" spans="1:16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9.6801061899999999E-2</v>
      </c>
      <c r="G10" s="2">
        <v>0.70909249780000005</v>
      </c>
      <c r="H10" s="2">
        <v>0.48193567990000002</v>
      </c>
      <c r="I10">
        <v>0.64300139931633338</v>
      </c>
      <c r="J10">
        <v>2.3333333333333299</v>
      </c>
      <c r="L10" s="1">
        <v>7</v>
      </c>
      <c r="M10">
        <v>2.3333333333333299</v>
      </c>
      <c r="N10" s="1">
        <f t="shared" si="0"/>
        <v>3</v>
      </c>
      <c r="O10" s="1">
        <f t="shared" si="1"/>
        <v>0.77777777777777668</v>
      </c>
      <c r="P10" s="1">
        <f>SUM(O$4:O10)</f>
        <v>12.700418116300527</v>
      </c>
    </row>
    <row r="11" spans="1:16" ht="16" x14ac:dyDescent="0.2">
      <c r="A11" s="1">
        <v>3251169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4.1999697129999999E-2</v>
      </c>
      <c r="G11" s="2">
        <v>0.77949905399999997</v>
      </c>
      <c r="H11" s="2">
        <v>0.4809956849</v>
      </c>
      <c r="I11">
        <v>0.71058385276720004</v>
      </c>
      <c r="J11">
        <v>1</v>
      </c>
      <c r="L11" s="1">
        <v>8</v>
      </c>
      <c r="M11">
        <v>1</v>
      </c>
      <c r="N11" s="1">
        <f t="shared" si="0"/>
        <v>3.1699250014423126</v>
      </c>
      <c r="O11" s="1">
        <f t="shared" si="1"/>
        <v>0.31546487678572871</v>
      </c>
      <c r="P11" s="1">
        <f>SUM(O$4:O11)</f>
        <v>13.015882993086256</v>
      </c>
    </row>
    <row r="12" spans="1:16" ht="16" x14ac:dyDescent="0.2">
      <c r="A12" s="1">
        <v>2758758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0.2560588298</v>
      </c>
      <c r="G12" s="2">
        <v>0.7003309727</v>
      </c>
      <c r="H12" s="2">
        <v>0.61144632099999996</v>
      </c>
      <c r="I12">
        <v>0.41832146784899987</v>
      </c>
      <c r="J12">
        <v>0.66666666666666596</v>
      </c>
      <c r="L12" s="1">
        <v>9</v>
      </c>
      <c r="M12">
        <v>0.66666666666666596</v>
      </c>
      <c r="N12" s="1">
        <f t="shared" si="0"/>
        <v>3.3219280948873626</v>
      </c>
      <c r="O12" s="1">
        <f t="shared" si="1"/>
        <v>0.20068666377598723</v>
      </c>
      <c r="P12" s="1">
        <f>SUM(O$4:O12)</f>
        <v>13.216569656862244</v>
      </c>
    </row>
    <row r="13" spans="1:16" ht="16" x14ac:dyDescent="0.2">
      <c r="A13" s="1">
        <v>96596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0.72729527949999995</v>
      </c>
      <c r="H13" s="2">
        <v>0.46829876300000001</v>
      </c>
      <c r="I13">
        <v>0.36874141559166662</v>
      </c>
      <c r="J13">
        <v>0.33333333333333298</v>
      </c>
      <c r="L13" s="1">
        <v>10</v>
      </c>
      <c r="M13">
        <v>0.33333333333333298</v>
      </c>
      <c r="N13" s="1">
        <f t="shared" si="0"/>
        <v>3.4594316186372978</v>
      </c>
      <c r="O13" s="1">
        <f t="shared" si="1"/>
        <v>9.6354942105962502E-2</v>
      </c>
      <c r="P13" s="1">
        <f>SUM(O$4:O13)</f>
        <v>13.312924598968207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2"/>
  <sheetViews>
    <sheetView zoomScaleNormal="100" workbookViewId="0">
      <selection activeCell="A3" sqref="A3"/>
    </sheetView>
  </sheetViews>
  <sheetFormatPr baseColWidth="10" defaultColWidth="8.83203125" defaultRowHeight="15" x14ac:dyDescent="0.2"/>
  <sheetData>
    <row r="1" spans="1:10" x14ac:dyDescent="0.2">
      <c r="A1" s="1" t="s">
        <v>42</v>
      </c>
      <c r="B1" s="1"/>
      <c r="C1" s="1"/>
      <c r="F1" s="1" t="s">
        <v>43</v>
      </c>
      <c r="G1" s="1"/>
      <c r="H1" s="1"/>
    </row>
    <row r="2" spans="1:10" x14ac:dyDescent="0.2">
      <c r="A2" t="s">
        <v>50</v>
      </c>
      <c r="B2" t="s">
        <v>51</v>
      </c>
      <c r="C2" s="1" t="s">
        <v>44</v>
      </c>
      <c r="D2" s="1" t="s">
        <v>45</v>
      </c>
      <c r="E2" s="1" t="s">
        <v>46</v>
      </c>
      <c r="F2" s="1" t="s">
        <v>52</v>
      </c>
      <c r="G2" s="1" t="s">
        <v>53</v>
      </c>
      <c r="H2" s="1" t="s">
        <v>47</v>
      </c>
      <c r="I2" s="1" t="s">
        <v>48</v>
      </c>
      <c r="J2" s="1" t="s">
        <v>49</v>
      </c>
    </row>
    <row r="3" spans="1:10" x14ac:dyDescent="0.2">
      <c r="A3">
        <v>1</v>
      </c>
      <c r="B3">
        <v>0.88000000000959988</v>
      </c>
      <c r="C3" s="1">
        <v>0.95999999992319995</v>
      </c>
      <c r="D3" s="1">
        <v>0.88000000000959988</v>
      </c>
      <c r="E3" s="1">
        <v>0.88000000000959988</v>
      </c>
      <c r="F3">
        <v>1</v>
      </c>
      <c r="G3">
        <v>0.88000000000959988</v>
      </c>
      <c r="H3" s="1">
        <v>0.95999999992319995</v>
      </c>
      <c r="I3" s="1">
        <v>0.66666666666666663</v>
      </c>
      <c r="J3" s="1">
        <v>0.66666666666666663</v>
      </c>
    </row>
    <row r="4" spans="1:10" x14ac:dyDescent="0.2">
      <c r="A4">
        <v>0.96856535215220385</v>
      </c>
      <c r="B4">
        <v>0.92526589290680394</v>
      </c>
      <c r="C4" s="1">
        <v>0.69217680028895368</v>
      </c>
      <c r="D4" s="1">
        <v>0.78904908560827025</v>
      </c>
      <c r="E4" s="1">
        <v>0.92526589290680394</v>
      </c>
      <c r="F4">
        <v>0.96856535215220385</v>
      </c>
      <c r="G4">
        <v>0.92526589290680394</v>
      </c>
      <c r="H4" s="1">
        <v>0.69217680028895368</v>
      </c>
      <c r="I4" s="1">
        <v>0.71381863846979432</v>
      </c>
      <c r="J4" s="1">
        <v>0.71381863846979432</v>
      </c>
    </row>
    <row r="5" spans="1:10" x14ac:dyDescent="0.2">
      <c r="A5">
        <v>0.99487978765120577</v>
      </c>
      <c r="B5">
        <v>0.87616255842444335</v>
      </c>
      <c r="C5" s="1">
        <v>0.69320768567356639</v>
      </c>
      <c r="D5" s="1">
        <v>0.86375161181568316</v>
      </c>
      <c r="E5" s="1">
        <v>0.97067007962529805</v>
      </c>
      <c r="F5">
        <v>0.99487978765120577</v>
      </c>
      <c r="G5">
        <v>0.76536063698283219</v>
      </c>
      <c r="H5" s="1">
        <v>0.69320768567356639</v>
      </c>
      <c r="I5" s="1">
        <v>0.75581898621300303</v>
      </c>
      <c r="J5" s="1">
        <v>0.75581898621300303</v>
      </c>
    </row>
    <row r="6" spans="1:10" x14ac:dyDescent="0.2">
      <c r="A6">
        <v>0.88200239156400462</v>
      </c>
      <c r="B6">
        <v>0.91683377335501048</v>
      </c>
      <c r="C6" s="1">
        <v>0.74116143071367291</v>
      </c>
      <c r="D6" s="1">
        <v>0.82820931009944376</v>
      </c>
      <c r="E6" s="1">
        <v>0.92788883071999317</v>
      </c>
      <c r="F6">
        <v>0.88200239156400462</v>
      </c>
      <c r="G6">
        <v>0.75467066353342915</v>
      </c>
      <c r="H6" s="1">
        <v>0.74116143071367291</v>
      </c>
      <c r="I6" s="1">
        <v>0.77977644006132041</v>
      </c>
      <c r="J6" s="1">
        <v>0.77977644006132041</v>
      </c>
    </row>
    <row r="7" spans="1:10" x14ac:dyDescent="0.2">
      <c r="A7">
        <v>0.89251993667223306</v>
      </c>
      <c r="B7">
        <v>0.96300038900959817</v>
      </c>
      <c r="C7" s="1">
        <v>0.82042551677830045</v>
      </c>
      <c r="D7" s="1">
        <v>0.8939014528392949</v>
      </c>
      <c r="E7" s="1">
        <v>0.97307006992457157</v>
      </c>
      <c r="F7">
        <v>0.89251993667223306</v>
      </c>
      <c r="G7">
        <v>0.83273062379040186</v>
      </c>
      <c r="H7" s="1">
        <v>0.82042551677830045</v>
      </c>
      <c r="I7" s="1">
        <v>0.80328111809418301</v>
      </c>
      <c r="J7" s="1">
        <v>0.80328111809418301</v>
      </c>
    </row>
    <row r="8" spans="1:10" x14ac:dyDescent="0.2">
      <c r="A8">
        <v>0.9398479584839764</v>
      </c>
      <c r="B8">
        <v>0.92574432214546043</v>
      </c>
      <c r="C8" s="1">
        <v>0.87277937874267597</v>
      </c>
      <c r="D8" s="1">
        <v>0.94113316650191747</v>
      </c>
      <c r="E8" s="1">
        <v>0.97494740695120663</v>
      </c>
      <c r="F8">
        <v>0.9398479584839764</v>
      </c>
      <c r="G8">
        <v>0.88422667315689751</v>
      </c>
      <c r="H8" s="1">
        <v>0.87277937874267597</v>
      </c>
      <c r="I8" s="1">
        <v>0.8867066844132403</v>
      </c>
      <c r="J8" s="1">
        <v>0.8867066844132403</v>
      </c>
    </row>
    <row r="9" spans="1:10" x14ac:dyDescent="0.2">
      <c r="A9">
        <v>0.94353168926753872</v>
      </c>
      <c r="B9">
        <v>0.93029176425171367</v>
      </c>
      <c r="C9" s="1">
        <v>0.88057041138293457</v>
      </c>
      <c r="D9" s="1">
        <v>0.90974371728450742</v>
      </c>
      <c r="E9" s="1">
        <v>0.94148716254004339</v>
      </c>
      <c r="F9">
        <v>0.89978859746786644</v>
      </c>
      <c r="G9">
        <v>0.85632219628683159</v>
      </c>
      <c r="H9" s="1">
        <v>0.82807870122332783</v>
      </c>
      <c r="I9" s="1">
        <v>0.86739894919903815</v>
      </c>
      <c r="J9" s="1">
        <v>0.86739894919903815</v>
      </c>
    </row>
    <row r="10" spans="1:10" x14ac:dyDescent="0.2">
      <c r="A10">
        <v>0.97721619646806468</v>
      </c>
      <c r="B10">
        <v>0.96429716641695218</v>
      </c>
      <c r="C10" s="1">
        <v>0.9157809058546037</v>
      </c>
      <c r="D10" s="1">
        <v>0.9442471407601819</v>
      </c>
      <c r="E10" s="1">
        <v>0.97522122276532508</v>
      </c>
      <c r="F10">
        <v>0.93453330235702714</v>
      </c>
      <c r="G10">
        <v>0.89212039273704724</v>
      </c>
      <c r="H10" s="1">
        <v>0.86456143292135867</v>
      </c>
      <c r="I10" s="1">
        <v>0.8544548451536913</v>
      </c>
      <c r="J10" s="1">
        <v>0.8544548451536913</v>
      </c>
    </row>
    <row r="11" spans="1:10" x14ac:dyDescent="0.2">
      <c r="A11">
        <v>0.97756215654981538</v>
      </c>
      <c r="B11">
        <v>0.9648392951799486</v>
      </c>
      <c r="C11" s="1">
        <v>0.90946749132843774</v>
      </c>
      <c r="D11" s="1">
        <v>0.94509371862473401</v>
      </c>
      <c r="E11" s="1">
        <v>0.97559747547421871</v>
      </c>
      <c r="F11">
        <v>0.92793514254599652</v>
      </c>
      <c r="G11">
        <v>0.88616625066690191</v>
      </c>
      <c r="H11" s="1">
        <v>0.86661799637763348</v>
      </c>
      <c r="I11" s="1">
        <v>0.87944158345211032</v>
      </c>
      <c r="J11" s="1">
        <v>0.87944158345211032</v>
      </c>
    </row>
    <row r="12" spans="1:10" x14ac:dyDescent="0.2">
      <c r="A12">
        <v>0.97772455490868482</v>
      </c>
      <c r="B12">
        <v>0.96509377778083438</v>
      </c>
      <c r="C12" s="1">
        <v>0.91736043746184126</v>
      </c>
      <c r="D12" s="1">
        <v>0.94549111376686357</v>
      </c>
      <c r="E12" s="1">
        <v>0.97577409360349909</v>
      </c>
      <c r="F12">
        <v>0.97188292077114879</v>
      </c>
      <c r="G12">
        <v>0.93041633956232972</v>
      </c>
      <c r="H12" s="1">
        <v>0.91100956965512259</v>
      </c>
      <c r="I12" s="1">
        <v>0.88755184807129017</v>
      </c>
      <c r="J12" s="1">
        <v>0.88755184807129017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zoomScale="70" zoomScaleNormal="70" workbookViewId="0">
      <selection activeCell="A2" sqref="A2"/>
    </sheetView>
  </sheetViews>
  <sheetFormatPr baseColWidth="10" defaultColWidth="13.33203125" defaultRowHeight="15" x14ac:dyDescent="0.2"/>
  <cols>
    <col min="1" max="16384" width="13.33203125" style="1"/>
  </cols>
  <sheetData>
    <row r="1" spans="1:19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1</v>
      </c>
      <c r="R2" s="1">
        <f>F2*0.14+G2*0.21+H2*0.21+I2*0.08+J2*0.05+K2*0.05+L2*0+M2*0+N2*0+O2*0+P2*0.1+Q2*0.16</f>
        <v>0.82000002499000002</v>
      </c>
    </row>
    <row r="4" spans="1:19" ht="16" x14ac:dyDescent="0.2">
      <c r="A4" s="1">
        <v>2881861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0.1276472115</v>
      </c>
      <c r="G4" s="2">
        <v>0.75444042680000001</v>
      </c>
      <c r="H4" s="2">
        <v>0.59937310219999995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1</v>
      </c>
      <c r="R4" s="1">
        <f t="shared" ref="R4:R7" si="0">F4*0.14+G4*0.21+H4*0.21+I4*0.08+J4*0.05+K4*0.05+L4*0+M4*0+N4*0+O4*0+P4*0.1+Q4*0.16</f>
        <v>0.56217145069999996</v>
      </c>
      <c r="S4" s="1">
        <v>4.1666666670000003</v>
      </c>
    </row>
    <row r="5" spans="1:19" ht="16" x14ac:dyDescent="0.2">
      <c r="A5" s="1">
        <v>1626443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7.1799421350000003E-2</v>
      </c>
      <c r="G5" s="2">
        <v>0.83903366329999995</v>
      </c>
      <c r="H5" s="2">
        <v>0.63345670700000001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1</v>
      </c>
      <c r="R5" s="1">
        <f t="shared" si="0"/>
        <v>0.57927489675200006</v>
      </c>
      <c r="S5" s="1">
        <v>4</v>
      </c>
    </row>
    <row r="6" spans="1:19" ht="16" x14ac:dyDescent="0.2">
      <c r="A6" s="1">
        <v>3386264</v>
      </c>
      <c r="B6" s="1" t="s">
        <v>21</v>
      </c>
      <c r="C6" s="1" t="s">
        <v>15</v>
      </c>
      <c r="D6" s="1" t="s">
        <v>15</v>
      </c>
      <c r="E6" s="1" t="s">
        <v>22</v>
      </c>
      <c r="F6" s="2">
        <v>0.17451851630000001</v>
      </c>
      <c r="G6" s="2">
        <v>0.73657172920000002</v>
      </c>
      <c r="H6" s="2">
        <v>0.68362885709999999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f t="shared" si="0"/>
        <v>0.58267471540500004</v>
      </c>
      <c r="S6" s="1">
        <v>3.6666666669999999</v>
      </c>
    </row>
    <row r="7" spans="1:19" ht="16" x14ac:dyDescent="0.2">
      <c r="A7" s="1">
        <v>560891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6.094168422E-2</v>
      </c>
      <c r="G7" s="2">
        <v>0.75445544720000002</v>
      </c>
      <c r="H7" s="2">
        <v>0.58811759949999998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1</v>
      </c>
      <c r="Q7" s="1">
        <v>1</v>
      </c>
      <c r="R7" s="1">
        <f t="shared" si="0"/>
        <v>0.55047217559780004</v>
      </c>
      <c r="S7" s="1">
        <v>3.6666666666666599</v>
      </c>
    </row>
    <row r="8" spans="1:19" ht="16" x14ac:dyDescent="0.2">
      <c r="A8" s="1">
        <v>206995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0.15785546</v>
      </c>
      <c r="G8" s="2">
        <v>0.76895618440000002</v>
      </c>
      <c r="H8" s="2">
        <v>0.58995807170000003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v>1</v>
      </c>
      <c r="R8" s="1">
        <f t="shared" ref="R8:R13" si="1">F8*0.14+G8*0.21+H8*0.21+I8*0.08+J8*0.05+K8*0.05+L8*0+M8*0+N8*0+O8*0+P8*0.1+Q8*0.16</f>
        <v>0.56747175818100004</v>
      </c>
      <c r="S8" s="1">
        <v>2.5555555559999998</v>
      </c>
    </row>
    <row r="9" spans="1:19" ht="16" x14ac:dyDescent="0.2">
      <c r="A9" s="1">
        <v>1224625</v>
      </c>
      <c r="B9" s="1" t="s">
        <v>27</v>
      </c>
      <c r="C9" s="1" t="s">
        <v>15</v>
      </c>
      <c r="D9" s="1" t="s">
        <v>15</v>
      </c>
      <c r="E9" s="1" t="s">
        <v>28</v>
      </c>
      <c r="F9" s="2">
        <v>0</v>
      </c>
      <c r="G9" s="2">
        <v>0.70003008840000003</v>
      </c>
      <c r="H9" s="2">
        <v>0.37451791760000003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1</v>
      </c>
      <c r="R9" s="1">
        <f t="shared" si="1"/>
        <v>0.48565508126000001</v>
      </c>
      <c r="S9" s="1">
        <v>2.3333333333333299</v>
      </c>
    </row>
    <row r="10" spans="1:19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9.6801061899999999E-2</v>
      </c>
      <c r="G10" s="2">
        <v>0.70909249780000005</v>
      </c>
      <c r="H10" s="2">
        <v>0.48193567990000002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1</v>
      </c>
      <c r="R10" s="1">
        <f t="shared" si="1"/>
        <v>0.52366806598300009</v>
      </c>
      <c r="S10" s="1">
        <v>2.3333333333333299</v>
      </c>
    </row>
    <row r="11" spans="1:19" ht="16" x14ac:dyDescent="0.2">
      <c r="A11" s="1">
        <v>3251169</v>
      </c>
      <c r="B11" s="1" t="s">
        <v>31</v>
      </c>
      <c r="C11" s="1" t="s">
        <v>15</v>
      </c>
      <c r="D11" s="1" t="s">
        <v>15</v>
      </c>
      <c r="E11" s="1" t="s">
        <v>32</v>
      </c>
      <c r="F11" s="2">
        <v>4.1999697129999999E-2</v>
      </c>
      <c r="G11" s="2">
        <v>0.77949905399999997</v>
      </c>
      <c r="H11" s="2">
        <v>0.4809956849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1</v>
      </c>
      <c r="Q11" s="1">
        <v>1</v>
      </c>
      <c r="R11" s="1">
        <f t="shared" si="1"/>
        <v>0.53058385276719999</v>
      </c>
      <c r="S11" s="1">
        <v>1</v>
      </c>
    </row>
    <row r="12" spans="1:19" ht="16" x14ac:dyDescent="0.2">
      <c r="A12" s="1">
        <v>2758758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0.2560588298</v>
      </c>
      <c r="G12" s="2">
        <v>0.7003309727</v>
      </c>
      <c r="H12" s="2">
        <v>0.61144632099999996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f t="shared" si="1"/>
        <v>0.31132146784899994</v>
      </c>
      <c r="S12" s="1">
        <v>0.66666666666666596</v>
      </c>
    </row>
    <row r="13" spans="1:19" ht="16" x14ac:dyDescent="0.2">
      <c r="A13" s="1">
        <v>96596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0.72729527949999995</v>
      </c>
      <c r="H13" s="2">
        <v>0.46829876300000001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f t="shared" si="1"/>
        <v>0.25107474892499998</v>
      </c>
      <c r="S13" s="1">
        <v>0.33333333333333298</v>
      </c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"/>
  <sheetViews>
    <sheetView topLeftCell="N1" zoomScale="86" zoomScaleNormal="70" workbookViewId="0">
      <selection activeCell="G13" sqref="G13"/>
    </sheetView>
  </sheetViews>
  <sheetFormatPr baseColWidth="10" defaultColWidth="13.33203125" defaultRowHeight="15" x14ac:dyDescent="0.2"/>
  <cols>
    <col min="1" max="16384" width="13.33203125" style="1"/>
  </cols>
  <sheetData>
    <row r="1" spans="1:23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40</v>
      </c>
      <c r="V1" s="1" t="s">
        <v>39</v>
      </c>
      <c r="W1" s="1" t="s">
        <v>41</v>
      </c>
    </row>
    <row r="2" spans="1:23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f>F2*0.14+G2*0.21+H2*0.21+I2*0.08+J2*0.05+K2*0.05+L2*0.1+M2*0.16</f>
        <v>1.0000000249900001</v>
      </c>
    </row>
    <row r="4" spans="1:23" ht="16" x14ac:dyDescent="0.2">
      <c r="A4" s="1">
        <v>2881861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0.1276472115</v>
      </c>
      <c r="G4" s="2">
        <v>0.75444042680000001</v>
      </c>
      <c r="H4" s="2">
        <v>0.59937310219999995</v>
      </c>
      <c r="I4" s="1">
        <v>0.93333333333333302</v>
      </c>
      <c r="J4" s="1">
        <v>0.83333333333333304</v>
      </c>
      <c r="K4" s="1">
        <v>1</v>
      </c>
      <c r="L4" s="1">
        <v>1</v>
      </c>
      <c r="M4" s="1">
        <v>1</v>
      </c>
      <c r="N4" s="1">
        <f t="shared" ref="N4:N13" si="0">F4*0.14+G4*0.21+H4*0.21+I4*0.08+J4*0.05+K4*0.05+L4*0.1+M4*0.16</f>
        <v>0.7285047840333333</v>
      </c>
      <c r="O4" s="1">
        <v>4.1666666670000003</v>
      </c>
      <c r="Q4" s="1">
        <v>1</v>
      </c>
      <c r="R4" s="1">
        <v>4.1666666670000003</v>
      </c>
      <c r="S4" s="1">
        <f>LOG(Q4+1, 2)</f>
        <v>1</v>
      </c>
      <c r="T4" s="1">
        <f>R4/S4</f>
        <v>4.1666666670000003</v>
      </c>
      <c r="U4" s="1">
        <f>T4</f>
        <v>4.1666666670000003</v>
      </c>
      <c r="V4" s="1">
        <v>4.1666666670000003</v>
      </c>
      <c r="W4" s="1">
        <f>U4/V4</f>
        <v>1</v>
      </c>
    </row>
    <row r="5" spans="1:23" ht="16" x14ac:dyDescent="0.2">
      <c r="A5" s="1">
        <v>560891</v>
      </c>
      <c r="B5" s="1" t="s">
        <v>23</v>
      </c>
      <c r="C5" s="1" t="s">
        <v>15</v>
      </c>
      <c r="D5" s="1" t="s">
        <v>15</v>
      </c>
      <c r="E5" s="1" t="s">
        <v>24</v>
      </c>
      <c r="F5" s="2">
        <v>6.094168422E-2</v>
      </c>
      <c r="G5" s="2">
        <v>0.75445544720000002</v>
      </c>
      <c r="H5" s="2">
        <v>0.58811759949999998</v>
      </c>
      <c r="I5" s="1">
        <v>0.93333333333333302</v>
      </c>
      <c r="J5" s="1">
        <v>0.83333333333333304</v>
      </c>
      <c r="K5" s="1">
        <v>1</v>
      </c>
      <c r="L5" s="1">
        <v>1</v>
      </c>
      <c r="M5" s="1">
        <v>1</v>
      </c>
      <c r="N5" s="1">
        <f>F5*0.14+G5*0.21+H5*0.21+I5*0.08+J5*0.05+K5*0.05+L5*0.1+M5*0.16</f>
        <v>0.71680550893113337</v>
      </c>
      <c r="O5" s="1">
        <v>3.6666666666666599</v>
      </c>
      <c r="Q5" s="1">
        <v>2</v>
      </c>
      <c r="R5" s="1">
        <v>3.6666666666666599</v>
      </c>
      <c r="S5" s="1">
        <f t="shared" ref="S5:S13" si="1">LOG(Q5+1, 2)</f>
        <v>1.5849625007211563</v>
      </c>
      <c r="T5" s="1">
        <f t="shared" ref="T5:T13" si="2">R5/S5</f>
        <v>2.3134090964286727</v>
      </c>
      <c r="U5" s="1">
        <f>SUM(T$4:T5)</f>
        <v>6.4800757634286725</v>
      </c>
      <c r="V5" s="1">
        <v>6.6903856812858304</v>
      </c>
      <c r="W5" s="1">
        <f t="shared" ref="W5:W13" si="3">U5/V5</f>
        <v>0.96856535215220385</v>
      </c>
    </row>
    <row r="6" spans="1:23" ht="16" x14ac:dyDescent="0.2">
      <c r="A6" s="1">
        <v>1626443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7.1799421350000003E-2</v>
      </c>
      <c r="G6" s="2">
        <v>0.83903366329999995</v>
      </c>
      <c r="H6" s="2">
        <v>0.63345670700000001</v>
      </c>
      <c r="I6" s="1">
        <v>0.46666666666666601</v>
      </c>
      <c r="J6" s="1">
        <v>1</v>
      </c>
      <c r="K6" s="1">
        <v>1</v>
      </c>
      <c r="L6" s="1">
        <v>1</v>
      </c>
      <c r="M6" s="1">
        <v>1</v>
      </c>
      <c r="N6" s="1">
        <f>F6*0.14+G6*0.21+H6*0.21+I6*0.08+J6*0.05+K6*0.05+L6*0.1+M6*0.16</f>
        <v>0.71660823008533336</v>
      </c>
      <c r="O6" s="1">
        <v>4</v>
      </c>
      <c r="Q6" s="1">
        <v>3</v>
      </c>
      <c r="R6" s="1">
        <v>4</v>
      </c>
      <c r="S6" s="1">
        <f t="shared" si="1"/>
        <v>2</v>
      </c>
      <c r="T6" s="1">
        <f t="shared" si="2"/>
        <v>2</v>
      </c>
      <c r="U6" s="1">
        <f>SUM(T$4:T6)</f>
        <v>8.4800757634286725</v>
      </c>
      <c r="V6" s="1">
        <v>8.523719014785831</v>
      </c>
      <c r="W6" s="1">
        <f t="shared" si="3"/>
        <v>0.99487978765120577</v>
      </c>
    </row>
    <row r="7" spans="1:23" ht="16" x14ac:dyDescent="0.2">
      <c r="A7" s="1">
        <v>3251169</v>
      </c>
      <c r="B7" s="1" t="s">
        <v>31</v>
      </c>
      <c r="C7" s="1" t="s">
        <v>15</v>
      </c>
      <c r="D7" s="1" t="s">
        <v>15</v>
      </c>
      <c r="E7" s="1" t="s">
        <v>32</v>
      </c>
      <c r="F7" s="2">
        <v>4.1999697129999999E-2</v>
      </c>
      <c r="G7" s="2">
        <v>0.77949905399999997</v>
      </c>
      <c r="H7" s="2">
        <v>0.4809956849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f>F7*0.14+G7*0.21+H7*0.21+I7*0.08+J7*0.05+K7*0.05+L7*0.1+M7*0.16</f>
        <v>0.71058385276720004</v>
      </c>
      <c r="O7" s="1">
        <v>1</v>
      </c>
      <c r="Q7" s="1">
        <v>4</v>
      </c>
      <c r="R7" s="1">
        <v>1</v>
      </c>
      <c r="S7" s="1">
        <f t="shared" si="1"/>
        <v>2.3219280948873622</v>
      </c>
      <c r="T7" s="1">
        <f t="shared" si="2"/>
        <v>0.43067655807339306</v>
      </c>
      <c r="U7" s="1">
        <f>SUM(T$4:T7)</f>
        <v>8.9107523215020663</v>
      </c>
      <c r="V7" s="1">
        <v>10.10286639438827</v>
      </c>
      <c r="W7" s="1">
        <f t="shared" si="3"/>
        <v>0.88200239156400462</v>
      </c>
    </row>
    <row r="8" spans="1:23" ht="16" x14ac:dyDescent="0.2">
      <c r="A8" s="1">
        <v>206995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0.15785546</v>
      </c>
      <c r="G8" s="2">
        <v>0.76895618440000002</v>
      </c>
      <c r="H8" s="2">
        <v>0.58995807170000003</v>
      </c>
      <c r="I8" s="1">
        <v>0.66666666666666596</v>
      </c>
      <c r="J8" s="1">
        <v>0.66666666666666596</v>
      </c>
      <c r="K8" s="1">
        <v>1</v>
      </c>
      <c r="L8" s="1">
        <v>1</v>
      </c>
      <c r="M8" s="1">
        <v>1</v>
      </c>
      <c r="N8" s="1">
        <f t="shared" si="0"/>
        <v>0.70413842484766664</v>
      </c>
      <c r="O8" s="1">
        <v>2.5555555559999998</v>
      </c>
      <c r="Q8" s="1">
        <v>5</v>
      </c>
      <c r="R8" s="1">
        <v>2.5555555559999998</v>
      </c>
      <c r="S8" s="1">
        <f t="shared" si="1"/>
        <v>2.5849625007211561</v>
      </c>
      <c r="T8" s="1">
        <f t="shared" si="2"/>
        <v>0.98862384088242972</v>
      </c>
      <c r="U8" s="1">
        <f>SUM(T$4:T8)</f>
        <v>9.8993761623844954</v>
      </c>
      <c r="V8" s="1">
        <v>11.091490235270699</v>
      </c>
      <c r="W8" s="1">
        <f t="shared" si="3"/>
        <v>0.89251993667223306</v>
      </c>
    </row>
    <row r="9" spans="1:23" ht="16" x14ac:dyDescent="0.2">
      <c r="A9" s="1">
        <v>3386264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0.17451851630000001</v>
      </c>
      <c r="G9" s="2">
        <v>0.73657172920000002</v>
      </c>
      <c r="H9" s="2">
        <v>0.68362885709999999</v>
      </c>
      <c r="I9" s="1">
        <v>0.6</v>
      </c>
      <c r="J9" s="1">
        <v>1</v>
      </c>
      <c r="K9" s="1">
        <v>0</v>
      </c>
      <c r="L9" s="1">
        <v>1</v>
      </c>
      <c r="M9" s="1">
        <v>1</v>
      </c>
      <c r="N9" s="1">
        <f t="shared" si="0"/>
        <v>0.68067471540500002</v>
      </c>
      <c r="O9" s="1">
        <v>3.6666666669999999</v>
      </c>
      <c r="Q9" s="1">
        <v>6</v>
      </c>
      <c r="R9" s="1">
        <v>3.6666666669999999</v>
      </c>
      <c r="S9" s="1">
        <f t="shared" si="1"/>
        <v>2.8073549220576042</v>
      </c>
      <c r="T9" s="1">
        <f t="shared" si="2"/>
        <v>1.306093019514817</v>
      </c>
      <c r="U9" s="1">
        <f>SUM(T$4:T9)</f>
        <v>11.205469181899312</v>
      </c>
      <c r="V9" s="1">
        <v>11.922640338522751</v>
      </c>
      <c r="W9" s="1">
        <f t="shared" si="3"/>
        <v>0.9398479584839764</v>
      </c>
    </row>
    <row r="10" spans="1:23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9.6801061899999999E-2</v>
      </c>
      <c r="G10" s="2">
        <v>0.70909249780000005</v>
      </c>
      <c r="H10" s="2">
        <v>0.48193567990000002</v>
      </c>
      <c r="I10" s="1">
        <v>0.86666666666666603</v>
      </c>
      <c r="J10" s="1">
        <v>1</v>
      </c>
      <c r="K10" s="1">
        <v>0</v>
      </c>
      <c r="L10" s="1">
        <v>1</v>
      </c>
      <c r="M10" s="1">
        <v>1</v>
      </c>
      <c r="N10" s="1">
        <f t="shared" si="0"/>
        <v>0.64300139931633338</v>
      </c>
      <c r="O10" s="1">
        <v>2.3333333333333299</v>
      </c>
      <c r="Q10" s="1">
        <v>7</v>
      </c>
      <c r="R10" s="1">
        <v>2.3333333333333299</v>
      </c>
      <c r="S10" s="1">
        <f t="shared" si="1"/>
        <v>3</v>
      </c>
      <c r="T10" s="1">
        <f t="shared" si="2"/>
        <v>0.77777777777777668</v>
      </c>
      <c r="U10" s="1">
        <f>SUM(T$4:T10)</f>
        <v>11.983246959677089</v>
      </c>
      <c r="V10" s="1">
        <v>12.700418116300527</v>
      </c>
      <c r="W10" s="1">
        <f t="shared" si="3"/>
        <v>0.94353168926753872</v>
      </c>
    </row>
    <row r="11" spans="1:23" ht="16" x14ac:dyDescent="0.2">
      <c r="A11" s="1">
        <v>1224625</v>
      </c>
      <c r="B11" s="1" t="s">
        <v>27</v>
      </c>
      <c r="C11" s="1" t="s">
        <v>15</v>
      </c>
      <c r="D11" s="1" t="s">
        <v>15</v>
      </c>
      <c r="E11" s="1" t="s">
        <v>28</v>
      </c>
      <c r="F11" s="2">
        <v>0</v>
      </c>
      <c r="G11" s="2">
        <v>0.70003008840000003</v>
      </c>
      <c r="H11" s="2">
        <v>0.37451791760000003</v>
      </c>
      <c r="I11" s="1">
        <v>0.86666666666666603</v>
      </c>
      <c r="J11" s="1">
        <v>0.83333333333333304</v>
      </c>
      <c r="K11" s="1">
        <v>0</v>
      </c>
      <c r="L11" s="1">
        <v>1</v>
      </c>
      <c r="M11" s="1">
        <v>1</v>
      </c>
      <c r="N11" s="1">
        <f t="shared" si="0"/>
        <v>0.59665508126</v>
      </c>
      <c r="O11" s="1">
        <v>2.3333333333333299</v>
      </c>
      <c r="Q11" s="1">
        <v>8</v>
      </c>
      <c r="R11" s="1">
        <v>2.3333333333333299</v>
      </c>
      <c r="S11" s="1">
        <f t="shared" si="1"/>
        <v>3.1699250014423126</v>
      </c>
      <c r="T11" s="1">
        <f t="shared" si="2"/>
        <v>0.7360847125000326</v>
      </c>
      <c r="U11" s="1">
        <f>SUM(T$4:T11)</f>
        <v>12.719331672177121</v>
      </c>
      <c r="V11" s="1">
        <v>13.015882993086256</v>
      </c>
      <c r="W11" s="1">
        <f t="shared" si="3"/>
        <v>0.97721619646806468</v>
      </c>
    </row>
    <row r="12" spans="1:23" ht="16" x14ac:dyDescent="0.2">
      <c r="A12" s="1">
        <v>2758758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0.2560588298</v>
      </c>
      <c r="G12" s="2">
        <v>0.7003309727</v>
      </c>
      <c r="H12" s="2">
        <v>0.61144632099999996</v>
      </c>
      <c r="I12" s="1">
        <v>0.39999999999999902</v>
      </c>
      <c r="J12" s="1">
        <v>0.5</v>
      </c>
      <c r="K12" s="1">
        <v>1</v>
      </c>
      <c r="L12" s="1">
        <v>0</v>
      </c>
      <c r="M12" s="1">
        <v>0</v>
      </c>
      <c r="N12" s="1">
        <f t="shared" si="0"/>
        <v>0.41832146784899987</v>
      </c>
      <c r="O12" s="1">
        <v>0.66666666666666596</v>
      </c>
      <c r="Q12" s="1">
        <v>9</v>
      </c>
      <c r="R12" s="1">
        <v>0.66666666666666596</v>
      </c>
      <c r="S12" s="1">
        <f t="shared" si="1"/>
        <v>3.3219280948873626</v>
      </c>
      <c r="T12" s="1">
        <f t="shared" si="2"/>
        <v>0.20068666377598723</v>
      </c>
      <c r="U12" s="1">
        <f>SUM(T$4:T12)</f>
        <v>12.92001833595311</v>
      </c>
      <c r="V12" s="1">
        <v>13.216569656862244</v>
      </c>
      <c r="W12" s="1">
        <f t="shared" si="3"/>
        <v>0.97756215654981538</v>
      </c>
    </row>
    <row r="13" spans="1:23" ht="16" x14ac:dyDescent="0.2">
      <c r="A13" s="1">
        <v>96596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0.72729527949999995</v>
      </c>
      <c r="H13" s="2">
        <v>0.46829876300000001</v>
      </c>
      <c r="I13" s="1">
        <v>0.53333333333333299</v>
      </c>
      <c r="J13" s="1">
        <v>0.5</v>
      </c>
      <c r="K13" s="1">
        <v>1</v>
      </c>
      <c r="L13" s="1">
        <v>0</v>
      </c>
      <c r="M13" s="1">
        <v>0</v>
      </c>
      <c r="N13" s="1">
        <f t="shared" si="0"/>
        <v>0.36874141559166662</v>
      </c>
      <c r="O13" s="1">
        <v>0.33333333333333298</v>
      </c>
      <c r="Q13" s="1">
        <v>10</v>
      </c>
      <c r="R13" s="1">
        <v>0.33333333333333298</v>
      </c>
      <c r="S13" s="1">
        <f t="shared" si="1"/>
        <v>3.4594316186372978</v>
      </c>
      <c r="T13" s="1">
        <f t="shared" si="2"/>
        <v>9.6354942105962502E-2</v>
      </c>
      <c r="U13" s="1">
        <f>SUM(T$4:T13)</f>
        <v>13.016373278059072</v>
      </c>
      <c r="V13" s="1">
        <v>13.312924598968207</v>
      </c>
      <c r="W13" s="1">
        <f t="shared" si="3"/>
        <v>0.97772455490868482</v>
      </c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sortState ref="A4:O13">
    <sortCondition descending="1" ref="N4:N13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8"/>
  <sheetViews>
    <sheetView topLeftCell="J1" zoomScale="70" zoomScaleNormal="70" workbookViewId="0">
      <selection activeCell="N3" sqref="N3"/>
    </sheetView>
  </sheetViews>
  <sheetFormatPr baseColWidth="10" defaultColWidth="13.33203125" defaultRowHeight="15" x14ac:dyDescent="0.2"/>
  <cols>
    <col min="1" max="16384" width="13.33203125" style="1"/>
  </cols>
  <sheetData>
    <row r="1" spans="1:23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40</v>
      </c>
      <c r="V1" s="1" t="s">
        <v>39</v>
      </c>
      <c r="W1" s="1" t="s">
        <v>41</v>
      </c>
    </row>
    <row r="2" spans="1:23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1</v>
      </c>
      <c r="I2" s="1">
        <v>0</v>
      </c>
      <c r="J2" s="1">
        <v>0</v>
      </c>
      <c r="K2" s="1">
        <v>0</v>
      </c>
      <c r="L2" s="1">
        <v>1</v>
      </c>
      <c r="M2" s="1">
        <v>1</v>
      </c>
      <c r="N2" s="1">
        <f>F2*0.14+G2*0.21+H2*0.21+I2*0.08+J2*0.05+K2*0.05+L2*0.1+M2*0.16</f>
        <v>0.82000002499000002</v>
      </c>
    </row>
    <row r="4" spans="1:23" ht="16" x14ac:dyDescent="0.2">
      <c r="A4" s="1">
        <v>3386264</v>
      </c>
      <c r="B4" s="1" t="s">
        <v>21</v>
      </c>
      <c r="C4" s="1" t="s">
        <v>15</v>
      </c>
      <c r="D4" s="1" t="s">
        <v>15</v>
      </c>
      <c r="E4" s="1" t="s">
        <v>22</v>
      </c>
      <c r="F4" s="2">
        <v>0.17451851630000001</v>
      </c>
      <c r="G4" s="2">
        <v>0.73657172920000002</v>
      </c>
      <c r="H4" s="2">
        <v>0.68362885709999999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f t="shared" ref="N4:N13" si="0">F4*0.14+G4*0.21+H4*0.21+I4*0.08+J4*0.05+K4*0.05+L4*0.1+M4*0.16</f>
        <v>0.58267471540500004</v>
      </c>
      <c r="O4" s="1">
        <v>3.6666666669999999</v>
      </c>
      <c r="Q4" s="1">
        <v>1</v>
      </c>
      <c r="R4" s="1">
        <v>3.6666666669999999</v>
      </c>
      <c r="S4" s="1">
        <f>LOG(Q4+1, 2)</f>
        <v>1</v>
      </c>
      <c r="T4" s="1">
        <f>R4/S4</f>
        <v>3.6666666669999999</v>
      </c>
      <c r="U4" s="1">
        <f>T4</f>
        <v>3.6666666669999999</v>
      </c>
      <c r="V4" s="1">
        <v>4.1666666670000003</v>
      </c>
      <c r="W4" s="1">
        <f>U4/V4</f>
        <v>0.88000000000959988</v>
      </c>
    </row>
    <row r="5" spans="1:23" ht="16" x14ac:dyDescent="0.2">
      <c r="A5" s="1">
        <v>1626443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7.1799421350000003E-2</v>
      </c>
      <c r="G5" s="2">
        <v>0.83903366329999995</v>
      </c>
      <c r="H5" s="2">
        <v>0.63345670700000001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f t="shared" si="0"/>
        <v>0.57927489675200006</v>
      </c>
      <c r="O5" s="1">
        <v>4</v>
      </c>
      <c r="Q5" s="1">
        <v>2</v>
      </c>
      <c r="R5" s="1">
        <v>4</v>
      </c>
      <c r="S5" s="1">
        <f t="shared" ref="S5:S13" si="1">LOG(Q5+1, 2)</f>
        <v>1.5849625007211563</v>
      </c>
      <c r="T5" s="1">
        <f t="shared" ref="T5:T13" si="2">R5/S5</f>
        <v>2.5237190142858297</v>
      </c>
      <c r="U5" s="1">
        <f>SUM(T$4:T5)</f>
        <v>6.1903856812858296</v>
      </c>
      <c r="V5" s="1">
        <v>6.6903856812858304</v>
      </c>
      <c r="W5" s="1">
        <f t="shared" ref="W5:W13" si="3">U5/V5</f>
        <v>0.92526589290680394</v>
      </c>
    </row>
    <row r="6" spans="1:23" ht="16" x14ac:dyDescent="0.2">
      <c r="A6" s="1">
        <v>206995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0.15785546</v>
      </c>
      <c r="G6" s="2">
        <v>0.76895618440000002</v>
      </c>
      <c r="H6" s="2">
        <v>0.58995807170000003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f t="shared" si="0"/>
        <v>0.56747175818100004</v>
      </c>
      <c r="O6" s="1">
        <v>2.5555555559999998</v>
      </c>
      <c r="Q6" s="1">
        <v>3</v>
      </c>
      <c r="R6" s="1">
        <v>2.5555555559999998</v>
      </c>
      <c r="S6" s="1">
        <f t="shared" si="1"/>
        <v>2</v>
      </c>
      <c r="T6" s="1">
        <f t="shared" si="2"/>
        <v>1.2777777779999999</v>
      </c>
      <c r="U6" s="1">
        <f>SUM(T$4:T6)</f>
        <v>7.4681634592858295</v>
      </c>
      <c r="V6" s="1">
        <v>8.523719014785831</v>
      </c>
      <c r="W6" s="1">
        <f t="shared" si="3"/>
        <v>0.87616255842444335</v>
      </c>
    </row>
    <row r="7" spans="1:23" ht="16" x14ac:dyDescent="0.2">
      <c r="A7" s="1">
        <v>2881861</v>
      </c>
      <c r="B7" s="1" t="s">
        <v>17</v>
      </c>
      <c r="C7" s="1" t="s">
        <v>15</v>
      </c>
      <c r="D7" s="1" t="s">
        <v>15</v>
      </c>
      <c r="E7" s="1" t="s">
        <v>18</v>
      </c>
      <c r="F7" s="2">
        <v>0.1276472115</v>
      </c>
      <c r="G7" s="2">
        <v>0.75444042680000001</v>
      </c>
      <c r="H7" s="2">
        <v>0.59937310219999995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f t="shared" si="0"/>
        <v>0.56217145069999996</v>
      </c>
      <c r="O7" s="1">
        <v>4.1666666670000003</v>
      </c>
      <c r="Q7" s="1">
        <v>4</v>
      </c>
      <c r="R7" s="1">
        <v>4.1666666670000003</v>
      </c>
      <c r="S7" s="1">
        <f t="shared" si="1"/>
        <v>2.3219280948873622</v>
      </c>
      <c r="T7" s="1">
        <f t="shared" si="2"/>
        <v>1.7944856587826967</v>
      </c>
      <c r="U7" s="1">
        <f>SUM(T$4:T7)</f>
        <v>9.2626491180685271</v>
      </c>
      <c r="V7" s="1">
        <v>10.10286639438827</v>
      </c>
      <c r="W7" s="1">
        <f t="shared" si="3"/>
        <v>0.91683377335501048</v>
      </c>
    </row>
    <row r="8" spans="1:23" ht="16" x14ac:dyDescent="0.2">
      <c r="A8" s="1">
        <v>560891</v>
      </c>
      <c r="B8" s="1" t="s">
        <v>23</v>
      </c>
      <c r="C8" s="1" t="s">
        <v>15</v>
      </c>
      <c r="D8" s="1" t="s">
        <v>15</v>
      </c>
      <c r="E8" s="1" t="s">
        <v>24</v>
      </c>
      <c r="F8" s="2">
        <v>6.094168422E-2</v>
      </c>
      <c r="G8" s="2">
        <v>0.75445544720000002</v>
      </c>
      <c r="H8" s="2">
        <v>0.58811759949999998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f t="shared" si="0"/>
        <v>0.55047217559780004</v>
      </c>
      <c r="O8" s="1">
        <v>3.6666666666666599</v>
      </c>
      <c r="Q8" s="1">
        <v>5</v>
      </c>
      <c r="R8" s="1">
        <v>3.6666666666666599</v>
      </c>
      <c r="S8" s="1">
        <f t="shared" si="1"/>
        <v>2.5849625007211561</v>
      </c>
      <c r="T8" s="1">
        <f t="shared" si="2"/>
        <v>1.4184602931933166</v>
      </c>
      <c r="U8" s="1">
        <f>SUM(T$4:T8)</f>
        <v>10.681109411261843</v>
      </c>
      <c r="V8" s="1">
        <v>11.091490235270699</v>
      </c>
      <c r="W8" s="1">
        <f t="shared" si="3"/>
        <v>0.96300038900959817</v>
      </c>
    </row>
    <row r="9" spans="1:23" ht="16" x14ac:dyDescent="0.2">
      <c r="A9" s="1">
        <v>3251169</v>
      </c>
      <c r="B9" s="1" t="s">
        <v>31</v>
      </c>
      <c r="C9" s="1" t="s">
        <v>15</v>
      </c>
      <c r="D9" s="1" t="s">
        <v>15</v>
      </c>
      <c r="E9" s="1" t="s">
        <v>32</v>
      </c>
      <c r="F9" s="2">
        <v>4.1999697129999999E-2</v>
      </c>
      <c r="G9" s="2">
        <v>0.77949905399999997</v>
      </c>
      <c r="H9" s="2">
        <v>0.4809956849</v>
      </c>
      <c r="I9" s="1">
        <v>0</v>
      </c>
      <c r="J9" s="1">
        <v>0</v>
      </c>
      <c r="K9" s="1">
        <v>0</v>
      </c>
      <c r="L9" s="1">
        <v>1</v>
      </c>
      <c r="M9" s="1">
        <v>1</v>
      </c>
      <c r="N9" s="1">
        <f t="shared" si="0"/>
        <v>0.53058385276719999</v>
      </c>
      <c r="O9" s="1">
        <v>1</v>
      </c>
      <c r="Q9" s="1">
        <v>6</v>
      </c>
      <c r="R9" s="1">
        <v>1</v>
      </c>
      <c r="S9" s="1">
        <f t="shared" si="1"/>
        <v>2.8073549220576042</v>
      </c>
      <c r="T9" s="1">
        <f t="shared" si="2"/>
        <v>0.35620718710802218</v>
      </c>
      <c r="U9" s="1">
        <f>SUM(T$4:T9)</f>
        <v>11.037316598369866</v>
      </c>
      <c r="V9" s="1">
        <v>11.922640338522751</v>
      </c>
      <c r="W9" s="1">
        <f t="shared" si="3"/>
        <v>0.92574432214546043</v>
      </c>
    </row>
    <row r="10" spans="1:23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9.6801061899999999E-2</v>
      </c>
      <c r="G10" s="2">
        <v>0.70909249780000005</v>
      </c>
      <c r="H10" s="2">
        <v>0.48193567990000002</v>
      </c>
      <c r="I10" s="1">
        <v>0</v>
      </c>
      <c r="J10" s="1">
        <v>0</v>
      </c>
      <c r="K10" s="1">
        <v>0</v>
      </c>
      <c r="L10" s="1">
        <v>1</v>
      </c>
      <c r="M10" s="1">
        <v>1</v>
      </c>
      <c r="N10" s="1">
        <f t="shared" si="0"/>
        <v>0.52366806598300009</v>
      </c>
      <c r="O10" s="1">
        <v>2.3333333333333299</v>
      </c>
      <c r="Q10" s="1">
        <v>7</v>
      </c>
      <c r="R10" s="1">
        <v>2.3333333333333299</v>
      </c>
      <c r="S10" s="1">
        <f t="shared" si="1"/>
        <v>3</v>
      </c>
      <c r="T10" s="1">
        <f t="shared" si="2"/>
        <v>0.77777777777777668</v>
      </c>
      <c r="U10" s="1">
        <f>SUM(T$4:T10)</f>
        <v>11.815094376147643</v>
      </c>
      <c r="V10" s="1">
        <v>12.700418116300527</v>
      </c>
      <c r="W10" s="1">
        <f t="shared" si="3"/>
        <v>0.93029176425171367</v>
      </c>
    </row>
    <row r="11" spans="1:23" ht="16" x14ac:dyDescent="0.2">
      <c r="A11" s="1">
        <v>1224625</v>
      </c>
      <c r="B11" s="1" t="s">
        <v>27</v>
      </c>
      <c r="C11" s="1" t="s">
        <v>15</v>
      </c>
      <c r="D11" s="1" t="s">
        <v>15</v>
      </c>
      <c r="E11" s="1" t="s">
        <v>28</v>
      </c>
      <c r="F11" s="2">
        <v>0</v>
      </c>
      <c r="G11" s="2">
        <v>0.70003008840000003</v>
      </c>
      <c r="H11" s="2">
        <v>0.37451791760000003</v>
      </c>
      <c r="I11" s="1">
        <v>0</v>
      </c>
      <c r="J11" s="1">
        <v>0</v>
      </c>
      <c r="K11" s="1">
        <v>0</v>
      </c>
      <c r="L11" s="1">
        <v>1</v>
      </c>
      <c r="M11" s="1">
        <v>1</v>
      </c>
      <c r="N11" s="1">
        <f t="shared" si="0"/>
        <v>0.48565508126000001</v>
      </c>
      <c r="O11" s="1">
        <v>2.3333333333333299</v>
      </c>
      <c r="Q11" s="1">
        <v>8</v>
      </c>
      <c r="R11" s="1">
        <v>2.3333333333333299</v>
      </c>
      <c r="S11" s="1">
        <f t="shared" si="1"/>
        <v>3.1699250014423126</v>
      </c>
      <c r="T11" s="1">
        <f t="shared" si="2"/>
        <v>0.7360847125000326</v>
      </c>
      <c r="U11" s="1">
        <f>SUM(T$4:T11)</f>
        <v>12.551179088647675</v>
      </c>
      <c r="V11" s="1">
        <v>13.015882993086256</v>
      </c>
      <c r="W11" s="1">
        <f t="shared" si="3"/>
        <v>0.96429716641695218</v>
      </c>
    </row>
    <row r="12" spans="1:23" ht="16" x14ac:dyDescent="0.2">
      <c r="A12" s="1">
        <v>2758758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0.2560588298</v>
      </c>
      <c r="G12" s="2">
        <v>0.7003309727</v>
      </c>
      <c r="H12" s="2">
        <v>0.61144632099999996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0.31132146784899994</v>
      </c>
      <c r="O12" s="1">
        <v>0.66666666666666596</v>
      </c>
      <c r="Q12" s="1">
        <v>9</v>
      </c>
      <c r="R12" s="1">
        <v>0.66666666666666596</v>
      </c>
      <c r="S12" s="1">
        <f t="shared" si="1"/>
        <v>3.3219280948873626</v>
      </c>
      <c r="T12" s="1">
        <f t="shared" si="2"/>
        <v>0.20068666377598723</v>
      </c>
      <c r="U12" s="1">
        <f>SUM(T$4:T12)</f>
        <v>12.751865752423663</v>
      </c>
      <c r="V12" s="1">
        <v>13.216569656862244</v>
      </c>
      <c r="W12" s="1">
        <f t="shared" si="3"/>
        <v>0.9648392951799486</v>
      </c>
    </row>
    <row r="13" spans="1:23" ht="16" x14ac:dyDescent="0.2">
      <c r="A13" s="1">
        <v>96596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</v>
      </c>
      <c r="G13" s="2">
        <v>0.72729527949999995</v>
      </c>
      <c r="H13" s="2">
        <v>0.46829876300000001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0.25107474892499998</v>
      </c>
      <c r="O13" s="1">
        <v>0.33333333333333298</v>
      </c>
      <c r="Q13" s="1">
        <v>10</v>
      </c>
      <c r="R13" s="1">
        <v>0.33333333333333298</v>
      </c>
      <c r="S13" s="1">
        <f t="shared" si="1"/>
        <v>3.4594316186372978</v>
      </c>
      <c r="T13" s="1">
        <f t="shared" si="2"/>
        <v>9.6354942105962502E-2</v>
      </c>
      <c r="U13" s="1">
        <f>SUM(T$4:T13)</f>
        <v>12.848220694529626</v>
      </c>
      <c r="V13" s="1">
        <v>13.312924598968207</v>
      </c>
      <c r="W13" s="1">
        <f t="shared" si="3"/>
        <v>0.96509377778083438</v>
      </c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sortState ref="A4:O13">
    <sortCondition descending="1" ref="N4:N1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8"/>
  <sheetViews>
    <sheetView topLeftCell="J1" zoomScale="91" zoomScaleNormal="70" workbookViewId="0">
      <selection activeCell="L3" sqref="L3"/>
    </sheetView>
  </sheetViews>
  <sheetFormatPr baseColWidth="10" defaultColWidth="13.33203125" defaultRowHeight="15" x14ac:dyDescent="0.2"/>
  <cols>
    <col min="1" max="16384" width="13.33203125" style="1"/>
  </cols>
  <sheetData>
    <row r="1" spans="1:21" x14ac:dyDescent="0.2"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40</v>
      </c>
      <c r="T1" s="1" t="s">
        <v>39</v>
      </c>
      <c r="U1" s="1" t="s">
        <v>41</v>
      </c>
    </row>
    <row r="2" spans="1:21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1</v>
      </c>
      <c r="I2" s="1">
        <v>1</v>
      </c>
      <c r="J2" s="1">
        <v>1</v>
      </c>
      <c r="K2" s="1">
        <v>1</v>
      </c>
      <c r="L2" s="1">
        <f>F2*0.14+G2*0.21+H2*0.21+I2*0.08+J2*0.05+K2*0.05</f>
        <v>0.74000002499000006</v>
      </c>
    </row>
    <row r="4" spans="1:21" ht="16" x14ac:dyDescent="0.2">
      <c r="A4" s="1">
        <v>2881861</v>
      </c>
      <c r="B4" s="1" t="s">
        <v>17</v>
      </c>
      <c r="C4" s="1" t="s">
        <v>15</v>
      </c>
      <c r="D4" s="1" t="s">
        <v>15</v>
      </c>
      <c r="E4" s="1" t="s">
        <v>18</v>
      </c>
      <c r="F4" s="2">
        <v>0.1276472115</v>
      </c>
      <c r="G4" s="2">
        <v>0.75444042680000001</v>
      </c>
      <c r="H4" s="2">
        <v>0.59937310219999995</v>
      </c>
      <c r="I4" s="1">
        <v>0.93333333333333302</v>
      </c>
      <c r="J4" s="1">
        <v>0.83333333333333304</v>
      </c>
      <c r="K4" s="1">
        <v>1</v>
      </c>
      <c r="L4" s="1">
        <f>F4*0.14+G4*0.21+H4*0.21+I4*0.08+J4*0.05+K4*0.05</f>
        <v>0.46850478403333323</v>
      </c>
      <c r="M4" s="1">
        <v>4.1666666670000003</v>
      </c>
      <c r="O4" s="1">
        <v>1</v>
      </c>
      <c r="P4" s="1">
        <v>4.1666666670000003</v>
      </c>
      <c r="Q4" s="1">
        <f>LOG(O4+1, 2)</f>
        <v>1</v>
      </c>
      <c r="R4" s="1">
        <f>P4/Q4</f>
        <v>4.1666666670000003</v>
      </c>
      <c r="S4" s="1">
        <f>R4</f>
        <v>4.1666666670000003</v>
      </c>
      <c r="T4" s="1">
        <v>4.1666666670000003</v>
      </c>
      <c r="U4" s="1">
        <f>S4/T4</f>
        <v>1</v>
      </c>
    </row>
    <row r="5" spans="1:21" ht="16" x14ac:dyDescent="0.2">
      <c r="A5" s="1">
        <v>560891</v>
      </c>
      <c r="B5" s="1" t="s">
        <v>23</v>
      </c>
      <c r="C5" s="1" t="s">
        <v>15</v>
      </c>
      <c r="D5" s="1" t="s">
        <v>15</v>
      </c>
      <c r="E5" s="1" t="s">
        <v>24</v>
      </c>
      <c r="F5" s="2">
        <v>6.094168422E-2</v>
      </c>
      <c r="G5" s="2">
        <v>0.75445544720000002</v>
      </c>
      <c r="H5" s="2">
        <v>0.58811759949999998</v>
      </c>
      <c r="I5" s="1">
        <v>0.93333333333333302</v>
      </c>
      <c r="J5" s="1">
        <v>0.83333333333333304</v>
      </c>
      <c r="K5" s="1">
        <v>1</v>
      </c>
      <c r="L5" s="1">
        <f t="shared" ref="L5:L13" si="0">F5*0.14+G5*0.21+H5*0.21+I5*0.08+J5*0.05+K5*0.05</f>
        <v>0.45680550893113331</v>
      </c>
      <c r="M5" s="1">
        <v>3.6666666666666599</v>
      </c>
      <c r="O5" s="1">
        <v>2</v>
      </c>
      <c r="P5" s="1">
        <v>3.6666666666666599</v>
      </c>
      <c r="Q5" s="1">
        <f t="shared" ref="Q5:Q13" si="1">LOG(O5+1, 2)</f>
        <v>1.5849625007211563</v>
      </c>
      <c r="R5" s="1">
        <f t="shared" ref="R5:R13" si="2">P5/Q5</f>
        <v>2.3134090964286727</v>
      </c>
      <c r="S5" s="1">
        <f>SUM(R$4:R5)</f>
        <v>6.4800757634286725</v>
      </c>
      <c r="T5" s="1">
        <v>6.6903856812858304</v>
      </c>
      <c r="U5" s="1">
        <f t="shared" ref="U5:U13" si="3">S5/T5</f>
        <v>0.96856535215220385</v>
      </c>
    </row>
    <row r="6" spans="1:21" ht="16" x14ac:dyDescent="0.2">
      <c r="A6" s="1">
        <v>1626443</v>
      </c>
      <c r="B6" s="1" t="s">
        <v>19</v>
      </c>
      <c r="C6" s="1" t="s">
        <v>15</v>
      </c>
      <c r="D6" s="1" t="s">
        <v>15</v>
      </c>
      <c r="E6" s="1" t="s">
        <v>20</v>
      </c>
      <c r="F6" s="2">
        <v>7.1799421350000003E-2</v>
      </c>
      <c r="G6" s="2">
        <v>0.83903366329999995</v>
      </c>
      <c r="H6" s="2">
        <v>0.63345670700000001</v>
      </c>
      <c r="I6" s="1">
        <v>0.46666666666666601</v>
      </c>
      <c r="J6" s="1">
        <v>1</v>
      </c>
      <c r="K6" s="1">
        <v>1</v>
      </c>
      <c r="L6" s="1">
        <f t="shared" si="0"/>
        <v>0.4566082300853333</v>
      </c>
      <c r="M6" s="1">
        <v>4</v>
      </c>
      <c r="O6" s="1">
        <v>3</v>
      </c>
      <c r="P6" s="1">
        <v>4</v>
      </c>
      <c r="Q6" s="1">
        <f t="shared" si="1"/>
        <v>2</v>
      </c>
      <c r="R6" s="1">
        <f t="shared" si="2"/>
        <v>2</v>
      </c>
      <c r="S6" s="1">
        <f>SUM(R$4:R6)</f>
        <v>8.4800757634286725</v>
      </c>
      <c r="T6" s="1">
        <v>8.523719014785831</v>
      </c>
      <c r="U6" s="1">
        <f t="shared" si="3"/>
        <v>0.99487978765120577</v>
      </c>
    </row>
    <row r="7" spans="1:21" ht="16" x14ac:dyDescent="0.2">
      <c r="A7" s="1">
        <v>3251169</v>
      </c>
      <c r="B7" s="1" t="s">
        <v>31</v>
      </c>
      <c r="C7" s="1" t="s">
        <v>15</v>
      </c>
      <c r="D7" s="1" t="s">
        <v>15</v>
      </c>
      <c r="E7" s="1" t="s">
        <v>32</v>
      </c>
      <c r="F7" s="2">
        <v>4.1999697129999999E-2</v>
      </c>
      <c r="G7" s="2">
        <v>0.77949905399999997</v>
      </c>
      <c r="H7" s="2">
        <v>0.4809956849</v>
      </c>
      <c r="I7" s="1">
        <v>1</v>
      </c>
      <c r="J7" s="1">
        <v>1</v>
      </c>
      <c r="K7" s="1">
        <v>1</v>
      </c>
      <c r="L7" s="1">
        <f t="shared" si="0"/>
        <v>0.45058385276719998</v>
      </c>
      <c r="M7" s="1">
        <v>1</v>
      </c>
      <c r="O7" s="1">
        <v>4</v>
      </c>
      <c r="P7" s="1">
        <v>1</v>
      </c>
      <c r="Q7" s="1">
        <f t="shared" si="1"/>
        <v>2.3219280948873622</v>
      </c>
      <c r="R7" s="1">
        <f t="shared" si="2"/>
        <v>0.43067655807339306</v>
      </c>
      <c r="S7" s="1">
        <f>SUM(R$4:R7)</f>
        <v>8.9107523215020663</v>
      </c>
      <c r="T7" s="1">
        <v>10.10286639438827</v>
      </c>
      <c r="U7" s="1">
        <f t="shared" si="3"/>
        <v>0.88200239156400462</v>
      </c>
    </row>
    <row r="8" spans="1:21" ht="16" x14ac:dyDescent="0.2">
      <c r="A8" s="1">
        <v>206995</v>
      </c>
      <c r="B8" s="1" t="s">
        <v>25</v>
      </c>
      <c r="C8" s="1" t="s">
        <v>15</v>
      </c>
      <c r="D8" s="1" t="s">
        <v>15</v>
      </c>
      <c r="E8" s="1" t="s">
        <v>26</v>
      </c>
      <c r="F8" s="2">
        <v>0.15785546</v>
      </c>
      <c r="G8" s="2">
        <v>0.76895618440000002</v>
      </c>
      <c r="H8" s="2">
        <v>0.58995807170000003</v>
      </c>
      <c r="I8" s="1">
        <v>0.66666666666666596</v>
      </c>
      <c r="J8" s="1">
        <v>0.66666666666666596</v>
      </c>
      <c r="K8" s="1">
        <v>1</v>
      </c>
      <c r="L8" s="1">
        <f t="shared" si="0"/>
        <v>0.44413842484766658</v>
      </c>
      <c r="M8" s="1">
        <v>2.5555555559999998</v>
      </c>
      <c r="O8" s="1">
        <v>5</v>
      </c>
      <c r="P8" s="1">
        <v>2.5555555559999998</v>
      </c>
      <c r="Q8" s="1">
        <f t="shared" si="1"/>
        <v>2.5849625007211561</v>
      </c>
      <c r="R8" s="1">
        <f t="shared" si="2"/>
        <v>0.98862384088242972</v>
      </c>
      <c r="S8" s="1">
        <f>SUM(R$4:R8)</f>
        <v>9.8993761623844954</v>
      </c>
      <c r="T8" s="1">
        <v>11.091490235270699</v>
      </c>
      <c r="U8" s="1">
        <f t="shared" si="3"/>
        <v>0.89251993667223306</v>
      </c>
    </row>
    <row r="9" spans="1:21" ht="16" x14ac:dyDescent="0.2">
      <c r="A9" s="1">
        <v>3386264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0.17451851630000001</v>
      </c>
      <c r="G9" s="2">
        <v>0.73657172920000002</v>
      </c>
      <c r="H9" s="2">
        <v>0.68362885709999999</v>
      </c>
      <c r="I9" s="1">
        <v>0.6</v>
      </c>
      <c r="J9" s="1">
        <v>1</v>
      </c>
      <c r="K9" s="1">
        <v>0</v>
      </c>
      <c r="L9" s="1">
        <f t="shared" si="0"/>
        <v>0.42067471540500001</v>
      </c>
      <c r="M9" s="1">
        <v>3.6666666669999999</v>
      </c>
      <c r="O9" s="1">
        <v>6</v>
      </c>
      <c r="P9" s="1">
        <v>3.6666666669999999</v>
      </c>
      <c r="Q9" s="1">
        <f t="shared" si="1"/>
        <v>2.8073549220576042</v>
      </c>
      <c r="R9" s="1">
        <f t="shared" si="2"/>
        <v>1.306093019514817</v>
      </c>
      <c r="S9" s="1">
        <f>SUM(R$4:R9)</f>
        <v>11.205469181899312</v>
      </c>
      <c r="T9" s="1">
        <v>11.922640338522751</v>
      </c>
      <c r="U9" s="1">
        <f t="shared" si="3"/>
        <v>0.9398479584839764</v>
      </c>
    </row>
    <row r="10" spans="1:21" ht="16" x14ac:dyDescent="0.2">
      <c r="A10" s="1">
        <v>2758758</v>
      </c>
      <c r="B10" s="1" t="s">
        <v>33</v>
      </c>
      <c r="C10" s="1" t="s">
        <v>15</v>
      </c>
      <c r="D10" s="1" t="s">
        <v>15</v>
      </c>
      <c r="E10" s="1" t="s">
        <v>15</v>
      </c>
      <c r="F10" s="2">
        <v>0.2560588298</v>
      </c>
      <c r="G10" s="2">
        <v>0.7003309727</v>
      </c>
      <c r="H10" s="2">
        <v>0.61144632099999996</v>
      </c>
      <c r="I10" s="1">
        <v>0.39999999999999902</v>
      </c>
      <c r="J10" s="1">
        <v>0.5</v>
      </c>
      <c r="K10" s="1">
        <v>1</v>
      </c>
      <c r="L10" s="1">
        <f t="shared" si="0"/>
        <v>0.41832146784899987</v>
      </c>
      <c r="M10" s="1">
        <v>0.66666666666666596</v>
      </c>
      <c r="O10" s="1">
        <v>7</v>
      </c>
      <c r="P10" s="1">
        <v>0.66666666666666596</v>
      </c>
      <c r="Q10" s="1">
        <f t="shared" si="1"/>
        <v>3</v>
      </c>
      <c r="R10" s="1">
        <f t="shared" si="2"/>
        <v>0.22222222222222199</v>
      </c>
      <c r="S10" s="1">
        <f>SUM(R$4:R10)</f>
        <v>11.427691404121534</v>
      </c>
      <c r="T10" s="1">
        <v>12.700418116300527</v>
      </c>
      <c r="U10" s="1">
        <f t="shared" si="3"/>
        <v>0.89978859746786644</v>
      </c>
    </row>
    <row r="11" spans="1:21" ht="16" x14ac:dyDescent="0.2">
      <c r="A11" s="1">
        <v>3462200</v>
      </c>
      <c r="B11" s="1" t="s">
        <v>29</v>
      </c>
      <c r="C11" s="1" t="s">
        <v>15</v>
      </c>
      <c r="D11" s="1" t="s">
        <v>15</v>
      </c>
      <c r="E11" s="1" t="s">
        <v>30</v>
      </c>
      <c r="F11" s="2">
        <v>9.6801061899999999E-2</v>
      </c>
      <c r="G11" s="2">
        <v>0.70909249780000005</v>
      </c>
      <c r="H11" s="2">
        <v>0.48193567990000002</v>
      </c>
      <c r="I11" s="1">
        <v>0.86666666666666603</v>
      </c>
      <c r="J11" s="1">
        <v>1</v>
      </c>
      <c r="K11" s="1">
        <v>0</v>
      </c>
      <c r="L11" s="1">
        <f t="shared" si="0"/>
        <v>0.38300139931633331</v>
      </c>
      <c r="M11" s="1">
        <v>2.3333333333333299</v>
      </c>
      <c r="O11" s="1">
        <v>8</v>
      </c>
      <c r="P11" s="1">
        <v>2.3333333333333299</v>
      </c>
      <c r="Q11" s="1">
        <f t="shared" si="1"/>
        <v>3.1699250014423126</v>
      </c>
      <c r="R11" s="1">
        <f t="shared" si="2"/>
        <v>0.7360847125000326</v>
      </c>
      <c r="S11" s="1">
        <f>SUM(R$4:R11)</f>
        <v>12.163776116621566</v>
      </c>
      <c r="T11" s="1">
        <v>13.015882993086256</v>
      </c>
      <c r="U11" s="1">
        <f t="shared" si="3"/>
        <v>0.93453330235702714</v>
      </c>
    </row>
    <row r="12" spans="1:21" ht="16" x14ac:dyDescent="0.2">
      <c r="A12" s="1">
        <v>96596</v>
      </c>
      <c r="B12" s="1" t="s">
        <v>34</v>
      </c>
      <c r="C12" s="1" t="s">
        <v>15</v>
      </c>
      <c r="D12" s="1" t="s">
        <v>15</v>
      </c>
      <c r="E12" s="1" t="s">
        <v>15</v>
      </c>
      <c r="F12" s="2">
        <v>0</v>
      </c>
      <c r="G12" s="2">
        <v>0.72729527949999995</v>
      </c>
      <c r="H12" s="2">
        <v>0.46829876300000001</v>
      </c>
      <c r="I12" s="1">
        <v>0.53333333333333299</v>
      </c>
      <c r="J12" s="1">
        <v>0.5</v>
      </c>
      <c r="K12" s="1">
        <v>1</v>
      </c>
      <c r="L12" s="1">
        <f t="shared" si="0"/>
        <v>0.36874141559166662</v>
      </c>
      <c r="M12" s="1">
        <v>0.33333333333333298</v>
      </c>
      <c r="O12" s="1">
        <v>9</v>
      </c>
      <c r="P12" s="1">
        <v>0.33333333333333298</v>
      </c>
      <c r="Q12" s="1">
        <f t="shared" si="1"/>
        <v>3.3219280948873626</v>
      </c>
      <c r="R12" s="1">
        <f t="shared" si="2"/>
        <v>0.10034333188799362</v>
      </c>
      <c r="S12" s="1">
        <f>SUM(R$4:R12)</f>
        <v>12.264119448509559</v>
      </c>
      <c r="T12" s="1">
        <v>13.216569656862244</v>
      </c>
      <c r="U12" s="1">
        <f t="shared" si="3"/>
        <v>0.92793514254599652</v>
      </c>
    </row>
    <row r="13" spans="1:21" ht="16" x14ac:dyDescent="0.2">
      <c r="A13" s="1">
        <v>1224625</v>
      </c>
      <c r="B13" s="1" t="s">
        <v>27</v>
      </c>
      <c r="C13" s="1" t="s">
        <v>15</v>
      </c>
      <c r="D13" s="1" t="s">
        <v>15</v>
      </c>
      <c r="E13" s="1" t="s">
        <v>28</v>
      </c>
      <c r="F13" s="2">
        <v>0</v>
      </c>
      <c r="G13" s="2">
        <v>0.70003008840000003</v>
      </c>
      <c r="H13" s="2">
        <v>0.37451791760000003</v>
      </c>
      <c r="I13" s="1">
        <v>0.86666666666666603</v>
      </c>
      <c r="J13" s="1">
        <v>0.83333333333333304</v>
      </c>
      <c r="K13" s="1">
        <v>0</v>
      </c>
      <c r="L13" s="1">
        <f t="shared" si="0"/>
        <v>0.33665508125999999</v>
      </c>
      <c r="M13" s="1">
        <v>2.3333333333333299</v>
      </c>
      <c r="O13" s="1">
        <v>10</v>
      </c>
      <c r="P13" s="1">
        <v>2.3333333333333299</v>
      </c>
      <c r="Q13" s="1">
        <f t="shared" si="1"/>
        <v>3.4594316186372978</v>
      </c>
      <c r="R13" s="1">
        <f t="shared" si="2"/>
        <v>0.67448459474173728</v>
      </c>
      <c r="S13" s="1">
        <f>SUM(R$4:R13)</f>
        <v>12.938604043251296</v>
      </c>
      <c r="T13" s="1">
        <v>13.312924598968207</v>
      </c>
      <c r="U13" s="1">
        <f t="shared" si="3"/>
        <v>0.97188292077114879</v>
      </c>
    </row>
    <row r="20" spans="6:8" ht="16" x14ac:dyDescent="0.2">
      <c r="F20" s="2"/>
      <c r="G20" s="2"/>
      <c r="H20" s="2"/>
    </row>
    <row r="21" spans="6:8" ht="16" x14ac:dyDescent="0.2">
      <c r="F21" s="2"/>
      <c r="G21" s="2"/>
      <c r="H21" s="2"/>
    </row>
    <row r="22" spans="6:8" ht="16" x14ac:dyDescent="0.2">
      <c r="F22" s="2"/>
      <c r="G22" s="2"/>
      <c r="H22" s="2"/>
    </row>
    <row r="23" spans="6:8" ht="16" x14ac:dyDescent="0.2">
      <c r="F23" s="2"/>
      <c r="G23" s="2"/>
      <c r="H23" s="2"/>
    </row>
    <row r="24" spans="6:8" ht="16" x14ac:dyDescent="0.2">
      <c r="F24" s="2"/>
      <c r="G24" s="2"/>
      <c r="H24" s="2"/>
    </row>
    <row r="25" spans="6:8" ht="16" x14ac:dyDescent="0.2">
      <c r="F25" s="2"/>
      <c r="G25" s="2"/>
      <c r="H25" s="2"/>
    </row>
    <row r="26" spans="6:8" ht="16" x14ac:dyDescent="0.2">
      <c r="F26" s="2"/>
      <c r="G26" s="2"/>
      <c r="H26" s="2"/>
    </row>
    <row r="27" spans="6:8" ht="16" x14ac:dyDescent="0.2">
      <c r="F27" s="2"/>
      <c r="G27" s="2"/>
      <c r="H27" s="2"/>
    </row>
    <row r="28" spans="6:8" ht="16" x14ac:dyDescent="0.2">
      <c r="F28" s="2"/>
      <c r="G28" s="2"/>
      <c r="H28" s="2"/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3"/>
  <sheetViews>
    <sheetView workbookViewId="0">
      <selection activeCell="L3" sqref="L3"/>
    </sheetView>
  </sheetViews>
  <sheetFormatPr baseColWidth="10" defaultColWidth="8.83203125" defaultRowHeight="15" x14ac:dyDescent="0.2"/>
  <sheetData>
    <row r="1" spans="1:22" x14ac:dyDescent="0.2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12</v>
      </c>
      <c r="M1" s="1" t="s">
        <v>13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40</v>
      </c>
      <c r="U1" s="1" t="s">
        <v>39</v>
      </c>
      <c r="V1" s="1" t="s">
        <v>41</v>
      </c>
    </row>
    <row r="2" spans="1:22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2">
        <v>1.0000001190000001</v>
      </c>
      <c r="H2" s="2">
        <v>1</v>
      </c>
      <c r="I2" s="1">
        <v>0</v>
      </c>
      <c r="J2" s="1">
        <v>0</v>
      </c>
      <c r="K2" s="1">
        <v>0</v>
      </c>
      <c r="L2" s="1">
        <f>F2*0.14+G2*0.21+H2*0.21+I2*0.08+J2*0.05+K2*0.05</f>
        <v>0.56000002499000001</v>
      </c>
      <c r="M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1"/>
      <c r="Q3" s="1"/>
      <c r="R3" s="1"/>
      <c r="S3" s="1"/>
      <c r="T3" s="1"/>
      <c r="U3" s="1"/>
      <c r="V3" s="1"/>
    </row>
    <row r="4" spans="1:22" ht="16" x14ac:dyDescent="0.2">
      <c r="A4" s="1">
        <v>3386264</v>
      </c>
      <c r="B4" s="1" t="s">
        <v>21</v>
      </c>
      <c r="C4" s="1" t="s">
        <v>15</v>
      </c>
      <c r="D4" s="1" t="s">
        <v>15</v>
      </c>
      <c r="E4" s="1" t="s">
        <v>22</v>
      </c>
      <c r="F4" s="2">
        <v>0.17451851630000001</v>
      </c>
      <c r="G4" s="2">
        <v>0.73657172920000002</v>
      </c>
      <c r="H4" s="2">
        <v>0.68362885709999999</v>
      </c>
      <c r="I4" s="1">
        <v>0</v>
      </c>
      <c r="J4" s="1">
        <v>0</v>
      </c>
      <c r="K4" s="1">
        <v>0</v>
      </c>
      <c r="L4" s="1">
        <f t="shared" ref="L4:L13" si="0">F4*0.14+G4*0.21+H4*0.21+I4*0.08+J4*0.05+K4*0.05</f>
        <v>0.32267471540500003</v>
      </c>
      <c r="M4" s="1">
        <v>3.6666666669999999</v>
      </c>
      <c r="P4" s="1">
        <v>1</v>
      </c>
      <c r="Q4" s="1">
        <v>3.6666666669999999</v>
      </c>
      <c r="R4" s="1">
        <f>LOG(P4+1, 2)</f>
        <v>1</v>
      </c>
      <c r="S4" s="1">
        <f>Q4/R4</f>
        <v>3.6666666669999999</v>
      </c>
      <c r="T4" s="1">
        <f>S4</f>
        <v>3.6666666669999999</v>
      </c>
      <c r="U4" s="1">
        <v>4.1666666670000003</v>
      </c>
      <c r="V4" s="1">
        <f>T4/U4</f>
        <v>0.88000000000959988</v>
      </c>
    </row>
    <row r="5" spans="1:22" ht="16" x14ac:dyDescent="0.2">
      <c r="A5" s="1">
        <v>1626443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7.1799421350000003E-2</v>
      </c>
      <c r="G5" s="2">
        <v>0.83903366329999995</v>
      </c>
      <c r="H5" s="2">
        <v>0.63345670700000001</v>
      </c>
      <c r="I5" s="1">
        <v>0</v>
      </c>
      <c r="J5" s="1">
        <v>0</v>
      </c>
      <c r="K5" s="1">
        <v>0</v>
      </c>
      <c r="L5" s="1">
        <f t="shared" si="0"/>
        <v>0.31927489675200005</v>
      </c>
      <c r="M5" s="1">
        <v>4</v>
      </c>
      <c r="P5" s="1">
        <v>2</v>
      </c>
      <c r="Q5" s="1">
        <v>4</v>
      </c>
      <c r="R5" s="1">
        <f t="shared" ref="R5:R13" si="1">LOG(P5+1, 2)</f>
        <v>1.5849625007211563</v>
      </c>
      <c r="S5" s="1">
        <f t="shared" ref="S5:S13" si="2">Q5/R5</f>
        <v>2.5237190142858297</v>
      </c>
      <c r="T5" s="1">
        <f>SUM(S$4:S5)</f>
        <v>6.1903856812858296</v>
      </c>
      <c r="U5" s="1">
        <v>6.6903856812858304</v>
      </c>
      <c r="V5" s="1">
        <f t="shared" ref="V5:V13" si="3">T5/U5</f>
        <v>0.92526589290680394</v>
      </c>
    </row>
    <row r="6" spans="1:22" ht="16" x14ac:dyDescent="0.2">
      <c r="A6" s="1">
        <v>2758758</v>
      </c>
      <c r="B6" s="1" t="s">
        <v>33</v>
      </c>
      <c r="C6" s="1" t="s">
        <v>15</v>
      </c>
      <c r="D6" s="1" t="s">
        <v>15</v>
      </c>
      <c r="E6" s="1" t="s">
        <v>15</v>
      </c>
      <c r="F6" s="2">
        <v>0.2560588298</v>
      </c>
      <c r="G6" s="2">
        <v>0.7003309727</v>
      </c>
      <c r="H6" s="2">
        <v>0.61144632099999996</v>
      </c>
      <c r="I6" s="1">
        <v>0</v>
      </c>
      <c r="J6" s="1">
        <v>0</v>
      </c>
      <c r="K6" s="1">
        <v>0</v>
      </c>
      <c r="L6" s="1">
        <f t="shared" si="0"/>
        <v>0.31132146784899994</v>
      </c>
      <c r="M6" s="1">
        <v>0.66666666666666596</v>
      </c>
      <c r="P6" s="1">
        <v>3</v>
      </c>
      <c r="Q6" s="1">
        <v>0.66666666666666596</v>
      </c>
      <c r="R6" s="1">
        <f t="shared" si="1"/>
        <v>2</v>
      </c>
      <c r="S6" s="1">
        <f t="shared" si="2"/>
        <v>0.33333333333333298</v>
      </c>
      <c r="T6" s="1">
        <f>SUM(S$4:S6)</f>
        <v>6.5237190146191626</v>
      </c>
      <c r="U6" s="1">
        <v>8.523719014785831</v>
      </c>
      <c r="V6" s="1">
        <f t="shared" si="3"/>
        <v>0.76536063698283219</v>
      </c>
    </row>
    <row r="7" spans="1:22" ht="16" x14ac:dyDescent="0.2">
      <c r="A7" s="1">
        <v>206995</v>
      </c>
      <c r="B7" s="1" t="s">
        <v>25</v>
      </c>
      <c r="C7" s="1" t="s">
        <v>15</v>
      </c>
      <c r="D7" s="1" t="s">
        <v>15</v>
      </c>
      <c r="E7" s="1" t="s">
        <v>26</v>
      </c>
      <c r="F7" s="2">
        <v>0.15785546</v>
      </c>
      <c r="G7" s="2">
        <v>0.76895618440000002</v>
      </c>
      <c r="H7" s="2">
        <v>0.58995807170000003</v>
      </c>
      <c r="I7" s="1">
        <v>0</v>
      </c>
      <c r="J7" s="1">
        <v>0</v>
      </c>
      <c r="K7" s="1">
        <v>0</v>
      </c>
      <c r="L7" s="1">
        <f t="shared" si="0"/>
        <v>0.30747175818100003</v>
      </c>
      <c r="M7" s="1">
        <v>2.5555555559999998</v>
      </c>
      <c r="P7" s="1">
        <v>4</v>
      </c>
      <c r="Q7" s="1">
        <v>2.5555555559999998</v>
      </c>
      <c r="R7" s="1">
        <f t="shared" si="1"/>
        <v>2.3219280948873622</v>
      </c>
      <c r="S7" s="1">
        <f t="shared" si="2"/>
        <v>1.1006178708234162</v>
      </c>
      <c r="T7" s="1">
        <f>SUM(S$4:S7)</f>
        <v>7.6243368854425793</v>
      </c>
      <c r="U7" s="1">
        <v>10.10286639438827</v>
      </c>
      <c r="V7" s="1">
        <f t="shared" si="3"/>
        <v>0.75467066353342915</v>
      </c>
    </row>
    <row r="8" spans="1:22" ht="16" x14ac:dyDescent="0.2">
      <c r="A8" s="1">
        <v>2881861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0.1276472115</v>
      </c>
      <c r="G8" s="2">
        <v>0.75444042680000001</v>
      </c>
      <c r="H8" s="2">
        <v>0.59937310219999995</v>
      </c>
      <c r="I8" s="1">
        <v>0</v>
      </c>
      <c r="J8" s="1">
        <v>0</v>
      </c>
      <c r="K8" s="1">
        <v>0</v>
      </c>
      <c r="L8" s="1">
        <f t="shared" si="0"/>
        <v>0.30217145069999995</v>
      </c>
      <c r="M8" s="1">
        <v>4.1666666670000003</v>
      </c>
      <c r="P8" s="1">
        <v>5</v>
      </c>
      <c r="Q8" s="1">
        <v>4.1666666670000003</v>
      </c>
      <c r="R8" s="1">
        <f t="shared" si="1"/>
        <v>2.5849625007211561</v>
      </c>
      <c r="S8" s="1">
        <f t="shared" si="2"/>
        <v>1.6118866969395411</v>
      </c>
      <c r="T8" s="1">
        <f>SUM(S$4:S8)</f>
        <v>9.2362235823821202</v>
      </c>
      <c r="U8" s="1">
        <v>11.091490235270699</v>
      </c>
      <c r="V8" s="1">
        <f t="shared" si="3"/>
        <v>0.83273062379040186</v>
      </c>
    </row>
    <row r="9" spans="1:22" ht="16" x14ac:dyDescent="0.2">
      <c r="A9" s="1">
        <v>560891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6.094168422E-2</v>
      </c>
      <c r="G9" s="2">
        <v>0.75445544720000002</v>
      </c>
      <c r="H9" s="2">
        <v>0.58811759949999998</v>
      </c>
      <c r="I9" s="1">
        <v>0</v>
      </c>
      <c r="J9" s="1">
        <v>0</v>
      </c>
      <c r="K9" s="1">
        <v>0</v>
      </c>
      <c r="L9" s="1">
        <f t="shared" si="0"/>
        <v>0.29047217559779998</v>
      </c>
      <c r="M9" s="1">
        <v>3.6666666666666599</v>
      </c>
      <c r="P9" s="1">
        <v>6</v>
      </c>
      <c r="Q9" s="1">
        <v>3.6666666666666599</v>
      </c>
      <c r="R9" s="1">
        <f t="shared" si="1"/>
        <v>2.8073549220576042</v>
      </c>
      <c r="S9" s="1">
        <f t="shared" si="2"/>
        <v>1.3060930193960789</v>
      </c>
      <c r="T9" s="1">
        <f>SUM(S$4:S9)</f>
        <v>10.542316601778198</v>
      </c>
      <c r="U9" s="1">
        <v>11.922640338522751</v>
      </c>
      <c r="V9" s="1">
        <f t="shared" si="3"/>
        <v>0.88422667315689751</v>
      </c>
    </row>
    <row r="10" spans="1:22" ht="16" x14ac:dyDescent="0.2">
      <c r="A10" s="1">
        <v>3251169</v>
      </c>
      <c r="B10" s="1" t="s">
        <v>31</v>
      </c>
      <c r="C10" s="1" t="s">
        <v>15</v>
      </c>
      <c r="D10" s="1" t="s">
        <v>15</v>
      </c>
      <c r="E10" s="1" t="s">
        <v>32</v>
      </c>
      <c r="F10" s="2">
        <v>4.1999697129999999E-2</v>
      </c>
      <c r="G10" s="2">
        <v>0.77949905399999997</v>
      </c>
      <c r="H10" s="2">
        <v>0.4809956849</v>
      </c>
      <c r="I10" s="1">
        <v>0</v>
      </c>
      <c r="J10" s="1">
        <v>0</v>
      </c>
      <c r="K10" s="1">
        <v>0</v>
      </c>
      <c r="L10" s="1">
        <f t="shared" si="0"/>
        <v>0.27058385276719998</v>
      </c>
      <c r="M10" s="1">
        <v>1</v>
      </c>
      <c r="P10" s="1">
        <v>7</v>
      </c>
      <c r="Q10" s="1">
        <v>1</v>
      </c>
      <c r="R10" s="1">
        <f t="shared" si="1"/>
        <v>3</v>
      </c>
      <c r="S10" s="1">
        <f t="shared" si="2"/>
        <v>0.33333333333333331</v>
      </c>
      <c r="T10" s="1">
        <f>SUM(S$4:S10)</f>
        <v>10.875649935111532</v>
      </c>
      <c r="U10" s="1">
        <v>12.700418116300527</v>
      </c>
      <c r="V10" s="1">
        <f t="shared" si="3"/>
        <v>0.85632219628683159</v>
      </c>
    </row>
    <row r="11" spans="1:22" ht="16" x14ac:dyDescent="0.2">
      <c r="A11" s="1">
        <v>3462200</v>
      </c>
      <c r="B11" s="1" t="s">
        <v>29</v>
      </c>
      <c r="C11" s="1" t="s">
        <v>15</v>
      </c>
      <c r="D11" s="1" t="s">
        <v>15</v>
      </c>
      <c r="E11" s="1" t="s">
        <v>30</v>
      </c>
      <c r="F11" s="2">
        <v>9.6801061899999999E-2</v>
      </c>
      <c r="G11" s="2">
        <v>0.70909249780000005</v>
      </c>
      <c r="H11" s="2">
        <v>0.48193567990000002</v>
      </c>
      <c r="I11" s="1">
        <v>0</v>
      </c>
      <c r="J11" s="1">
        <v>0</v>
      </c>
      <c r="K11" s="1">
        <v>0</v>
      </c>
      <c r="L11" s="1">
        <f t="shared" si="0"/>
        <v>0.26366806598300002</v>
      </c>
      <c r="M11" s="1">
        <v>2.3333333333333299</v>
      </c>
      <c r="P11" s="1">
        <v>8</v>
      </c>
      <c r="Q11" s="1">
        <v>2.3333333333333299</v>
      </c>
      <c r="R11" s="1">
        <f t="shared" si="1"/>
        <v>3.1699250014423126</v>
      </c>
      <c r="S11" s="1">
        <f t="shared" si="2"/>
        <v>0.7360847125000326</v>
      </c>
      <c r="T11" s="1">
        <f>SUM(S$4:S11)</f>
        <v>11.611734647611565</v>
      </c>
      <c r="U11" s="1">
        <v>13.015882993086256</v>
      </c>
      <c r="V11" s="1">
        <f t="shared" si="3"/>
        <v>0.89212039273704724</v>
      </c>
    </row>
    <row r="12" spans="1:22" ht="16" x14ac:dyDescent="0.2">
      <c r="A12" s="1">
        <v>96596</v>
      </c>
      <c r="B12" s="1" t="s">
        <v>34</v>
      </c>
      <c r="C12" s="1" t="s">
        <v>15</v>
      </c>
      <c r="D12" s="1" t="s">
        <v>15</v>
      </c>
      <c r="E12" s="1" t="s">
        <v>15</v>
      </c>
      <c r="F12" s="2">
        <v>0</v>
      </c>
      <c r="G12" s="2">
        <v>0.72729527949999995</v>
      </c>
      <c r="H12" s="2">
        <v>0.46829876300000001</v>
      </c>
      <c r="I12" s="1">
        <v>0</v>
      </c>
      <c r="J12" s="1">
        <v>0</v>
      </c>
      <c r="K12" s="1">
        <v>0</v>
      </c>
      <c r="L12" s="1">
        <f t="shared" si="0"/>
        <v>0.25107474892499998</v>
      </c>
      <c r="M12" s="1">
        <v>0.33333333333333298</v>
      </c>
      <c r="P12" s="1">
        <v>9</v>
      </c>
      <c r="Q12" s="1">
        <v>0.33333333333333298</v>
      </c>
      <c r="R12" s="1">
        <f t="shared" si="1"/>
        <v>3.3219280948873626</v>
      </c>
      <c r="S12" s="1">
        <f t="shared" si="2"/>
        <v>0.10034333188799362</v>
      </c>
      <c r="T12" s="1">
        <f>SUM(S$4:S12)</f>
        <v>11.712077979499558</v>
      </c>
      <c r="U12" s="1">
        <v>13.216569656862244</v>
      </c>
      <c r="V12" s="1">
        <f t="shared" si="3"/>
        <v>0.88616625066690191</v>
      </c>
    </row>
    <row r="13" spans="1:22" ht="16" x14ac:dyDescent="0.2">
      <c r="A13" s="1">
        <v>1224625</v>
      </c>
      <c r="B13" s="1" t="s">
        <v>27</v>
      </c>
      <c r="C13" s="1" t="s">
        <v>15</v>
      </c>
      <c r="D13" s="1" t="s">
        <v>15</v>
      </c>
      <c r="E13" s="1" t="s">
        <v>28</v>
      </c>
      <c r="F13" s="2">
        <v>0</v>
      </c>
      <c r="G13" s="2">
        <v>0.70003008840000003</v>
      </c>
      <c r="H13" s="2">
        <v>0.37451791760000003</v>
      </c>
      <c r="I13" s="1">
        <v>0</v>
      </c>
      <c r="J13" s="1">
        <v>0</v>
      </c>
      <c r="K13" s="1">
        <v>0</v>
      </c>
      <c r="L13" s="1">
        <f t="shared" si="0"/>
        <v>0.22565508126</v>
      </c>
      <c r="M13" s="1">
        <v>2.3333333333333299</v>
      </c>
      <c r="P13" s="1">
        <v>10</v>
      </c>
      <c r="Q13" s="1">
        <v>2.3333333333333299</v>
      </c>
      <c r="R13" s="1">
        <f t="shared" si="1"/>
        <v>3.4594316186372978</v>
      </c>
      <c r="S13" s="1">
        <f t="shared" si="2"/>
        <v>0.67448459474173728</v>
      </c>
      <c r="T13" s="1">
        <f>SUM(S$4:S13)</f>
        <v>12.386562574241296</v>
      </c>
      <c r="U13" s="1">
        <v>13.312924598968207</v>
      </c>
      <c r="V13" s="1">
        <f t="shared" si="3"/>
        <v>0.93041633956232972</v>
      </c>
    </row>
  </sheetData>
  <sortState ref="A4:M13">
    <sortCondition descending="1" ref="L4:L1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3"/>
  <sheetViews>
    <sheetView workbookViewId="0">
      <selection activeCell="L1" sqref="L1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1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40</v>
      </c>
      <c r="Q1" s="1" t="s">
        <v>39</v>
      </c>
      <c r="R1" s="1" t="s">
        <v>41</v>
      </c>
    </row>
    <row r="2" spans="1:18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1.0000001190000001</v>
      </c>
      <c r="G2" s="1">
        <v>1</v>
      </c>
      <c r="H2" s="1">
        <v>1</v>
      </c>
      <c r="I2">
        <f>0.74*F2+0.1*G2+0.16*H2</f>
        <v>1.00000008806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1626443</v>
      </c>
      <c r="B4" s="1" t="s">
        <v>19</v>
      </c>
      <c r="C4" s="1" t="s">
        <v>15</v>
      </c>
      <c r="D4" s="1" t="s">
        <v>15</v>
      </c>
      <c r="E4" s="1" t="s">
        <v>20</v>
      </c>
      <c r="F4" s="2">
        <v>0.83903366329999995</v>
      </c>
      <c r="G4" s="1">
        <v>1</v>
      </c>
      <c r="H4" s="1">
        <v>1</v>
      </c>
      <c r="I4">
        <f t="shared" ref="I4:I13" si="0">0.74*F4+0.1*G4+0.16*H4</f>
        <v>0.88088491084199994</v>
      </c>
      <c r="J4" s="1">
        <v>4</v>
      </c>
      <c r="L4" s="1">
        <v>1</v>
      </c>
      <c r="M4" s="1">
        <v>4</v>
      </c>
      <c r="N4" s="1">
        <f>LOG(L4+1, 2)</f>
        <v>1</v>
      </c>
      <c r="O4" s="1">
        <f>M4/N4</f>
        <v>4</v>
      </c>
      <c r="P4" s="1">
        <f>O4</f>
        <v>4</v>
      </c>
      <c r="Q4" s="1">
        <v>4.1666666670000003</v>
      </c>
      <c r="R4" s="1">
        <f>P4/Q4</f>
        <v>0.95999999992319995</v>
      </c>
    </row>
    <row r="5" spans="1:18" ht="16" x14ac:dyDescent="0.2">
      <c r="A5" s="1">
        <v>3251169</v>
      </c>
      <c r="B5" s="1" t="s">
        <v>31</v>
      </c>
      <c r="C5" s="1" t="s">
        <v>15</v>
      </c>
      <c r="D5" s="1" t="s">
        <v>15</v>
      </c>
      <c r="E5" s="1" t="s">
        <v>32</v>
      </c>
      <c r="F5" s="2">
        <v>0.77949905399999997</v>
      </c>
      <c r="G5" s="1">
        <v>1</v>
      </c>
      <c r="H5" s="1">
        <v>1</v>
      </c>
      <c r="I5">
        <f t="shared" si="0"/>
        <v>0.83682929995999999</v>
      </c>
      <c r="J5" s="1">
        <v>1</v>
      </c>
      <c r="L5" s="1">
        <v>2</v>
      </c>
      <c r="M5" s="1">
        <v>1</v>
      </c>
      <c r="N5" s="1">
        <f t="shared" ref="N5:N13" si="1">LOG(L5+1, 2)</f>
        <v>1.5849625007211563</v>
      </c>
      <c r="O5" s="1">
        <f t="shared" ref="O5:O13" si="2">M5/N5</f>
        <v>0.63092975357145742</v>
      </c>
      <c r="P5" s="1">
        <f>SUM(O$4:O5)</f>
        <v>4.6309297535714578</v>
      </c>
      <c r="Q5" s="1">
        <v>6.6903856812858304</v>
      </c>
      <c r="R5" s="1">
        <f t="shared" ref="R5:R13" si="3">P5/Q5</f>
        <v>0.69217680028895368</v>
      </c>
    </row>
    <row r="6" spans="1:18" ht="16" x14ac:dyDescent="0.2">
      <c r="A6" s="1">
        <v>206995</v>
      </c>
      <c r="B6" s="1" t="s">
        <v>25</v>
      </c>
      <c r="C6" s="1" t="s">
        <v>15</v>
      </c>
      <c r="D6" s="1" t="s">
        <v>15</v>
      </c>
      <c r="E6" s="1" t="s">
        <v>26</v>
      </c>
      <c r="F6" s="2">
        <v>0.76895618440000002</v>
      </c>
      <c r="G6" s="1">
        <v>1</v>
      </c>
      <c r="H6" s="1">
        <v>1</v>
      </c>
      <c r="I6">
        <f t="shared" si="0"/>
        <v>0.829027576456</v>
      </c>
      <c r="J6" s="1">
        <v>2.5555555559999998</v>
      </c>
      <c r="L6" s="1">
        <v>3</v>
      </c>
      <c r="M6" s="1">
        <v>2.5555555559999998</v>
      </c>
      <c r="N6" s="1">
        <f t="shared" si="1"/>
        <v>2</v>
      </c>
      <c r="O6" s="1">
        <f t="shared" si="2"/>
        <v>1.2777777779999999</v>
      </c>
      <c r="P6" s="1">
        <f>SUM(O$4:O6)</f>
        <v>5.9087075315714577</v>
      </c>
      <c r="Q6" s="1">
        <v>8.523719014785831</v>
      </c>
      <c r="R6" s="1">
        <f t="shared" si="3"/>
        <v>0.69320768567356639</v>
      </c>
    </row>
    <row r="7" spans="1:18" ht="16" x14ac:dyDescent="0.2">
      <c r="A7" s="1">
        <v>560891</v>
      </c>
      <c r="B7" s="1" t="s">
        <v>23</v>
      </c>
      <c r="C7" s="1" t="s">
        <v>15</v>
      </c>
      <c r="D7" s="1" t="s">
        <v>15</v>
      </c>
      <c r="E7" s="1" t="s">
        <v>24</v>
      </c>
      <c r="F7" s="2">
        <v>0.75445544720000002</v>
      </c>
      <c r="G7" s="1">
        <v>1</v>
      </c>
      <c r="H7" s="1">
        <v>1</v>
      </c>
      <c r="I7">
        <f t="shared" si="0"/>
        <v>0.81829703092799999</v>
      </c>
      <c r="J7" s="1">
        <v>3.6666666666666599</v>
      </c>
      <c r="L7" s="1">
        <v>4</v>
      </c>
      <c r="M7" s="1">
        <v>3.6666666666666599</v>
      </c>
      <c r="N7" s="1">
        <f t="shared" si="1"/>
        <v>2.3219280948873622</v>
      </c>
      <c r="O7" s="1">
        <f t="shared" si="2"/>
        <v>1.5791473796024385</v>
      </c>
      <c r="P7" s="1">
        <f>SUM(O$4:O7)</f>
        <v>7.4878549111738959</v>
      </c>
      <c r="Q7" s="1">
        <v>10.10286639438827</v>
      </c>
      <c r="R7" s="1">
        <f t="shared" si="3"/>
        <v>0.74116143071367291</v>
      </c>
    </row>
    <row r="8" spans="1:18" ht="16" x14ac:dyDescent="0.2">
      <c r="A8" s="1">
        <v>2881861</v>
      </c>
      <c r="B8" s="1" t="s">
        <v>17</v>
      </c>
      <c r="C8" s="1" t="s">
        <v>15</v>
      </c>
      <c r="D8" s="1" t="s">
        <v>15</v>
      </c>
      <c r="E8" s="1" t="s">
        <v>18</v>
      </c>
      <c r="F8" s="2">
        <v>0.75444042680000001</v>
      </c>
      <c r="G8" s="1">
        <v>1</v>
      </c>
      <c r="H8" s="1">
        <v>1</v>
      </c>
      <c r="I8">
        <f t="shared" si="0"/>
        <v>0.81828591583200005</v>
      </c>
      <c r="J8" s="1">
        <v>4.1666666670000003</v>
      </c>
      <c r="L8" s="1">
        <v>5</v>
      </c>
      <c r="M8" s="1">
        <v>4.1666666670000003</v>
      </c>
      <c r="N8" s="1">
        <f t="shared" si="1"/>
        <v>2.5849625007211561</v>
      </c>
      <c r="O8" s="1">
        <f t="shared" si="2"/>
        <v>1.6118866969395411</v>
      </c>
      <c r="P8" s="1">
        <f>SUM(O$4:O8)</f>
        <v>9.0997416081134368</v>
      </c>
      <c r="Q8" s="1">
        <v>11.091490235270699</v>
      </c>
      <c r="R8" s="1">
        <f t="shared" si="3"/>
        <v>0.82042551677830045</v>
      </c>
    </row>
    <row r="9" spans="1:18" ht="16" x14ac:dyDescent="0.2">
      <c r="A9" s="1">
        <v>3386264</v>
      </c>
      <c r="B9" s="1" t="s">
        <v>21</v>
      </c>
      <c r="C9" s="1" t="s">
        <v>15</v>
      </c>
      <c r="D9" s="1" t="s">
        <v>15</v>
      </c>
      <c r="E9" s="1" t="s">
        <v>22</v>
      </c>
      <c r="F9" s="2">
        <v>0.73657172920000002</v>
      </c>
      <c r="G9" s="1">
        <v>1</v>
      </c>
      <c r="H9" s="1">
        <v>1</v>
      </c>
      <c r="I9">
        <f t="shared" si="0"/>
        <v>0.80506307960800005</v>
      </c>
      <c r="J9" s="1">
        <v>3.6666666669999999</v>
      </c>
      <c r="L9" s="1">
        <v>6</v>
      </c>
      <c r="M9" s="1">
        <v>3.6666666669999999</v>
      </c>
      <c r="N9" s="1">
        <f t="shared" si="1"/>
        <v>2.8073549220576042</v>
      </c>
      <c r="O9" s="1">
        <f t="shared" si="2"/>
        <v>1.306093019514817</v>
      </c>
      <c r="P9" s="1">
        <f>SUM(O$4:O9)</f>
        <v>10.405834627628254</v>
      </c>
      <c r="Q9" s="1">
        <v>11.922640338522751</v>
      </c>
      <c r="R9" s="1">
        <f t="shared" si="3"/>
        <v>0.87277937874267597</v>
      </c>
    </row>
    <row r="10" spans="1:18" ht="16" x14ac:dyDescent="0.2">
      <c r="A10" s="1">
        <v>3462200</v>
      </c>
      <c r="B10" s="1" t="s">
        <v>29</v>
      </c>
      <c r="C10" s="1" t="s">
        <v>15</v>
      </c>
      <c r="D10" s="1" t="s">
        <v>15</v>
      </c>
      <c r="E10" s="1" t="s">
        <v>30</v>
      </c>
      <c r="F10" s="2">
        <v>0.70909249780000005</v>
      </c>
      <c r="G10" s="1">
        <v>1</v>
      </c>
      <c r="H10" s="1">
        <v>1</v>
      </c>
      <c r="I10">
        <f t="shared" si="0"/>
        <v>0.78472844837200006</v>
      </c>
      <c r="J10" s="1">
        <v>2.3333333333333299</v>
      </c>
      <c r="L10" s="1">
        <v>7</v>
      </c>
      <c r="M10" s="1">
        <v>2.3333333333333299</v>
      </c>
      <c r="N10" s="1">
        <f t="shared" si="1"/>
        <v>3</v>
      </c>
      <c r="O10" s="1">
        <f t="shared" si="2"/>
        <v>0.77777777777777668</v>
      </c>
      <c r="P10" s="1">
        <f>SUM(O$4:O10)</f>
        <v>11.183612405406031</v>
      </c>
      <c r="Q10" s="1">
        <v>12.700418116300527</v>
      </c>
      <c r="R10" s="1">
        <f t="shared" si="3"/>
        <v>0.88057041138293457</v>
      </c>
    </row>
    <row r="11" spans="1:18" ht="16" x14ac:dyDescent="0.2">
      <c r="A11" s="1">
        <v>1224625</v>
      </c>
      <c r="B11" s="1" t="s">
        <v>27</v>
      </c>
      <c r="C11" s="1" t="s">
        <v>15</v>
      </c>
      <c r="D11" s="1" t="s">
        <v>15</v>
      </c>
      <c r="E11" s="1" t="s">
        <v>28</v>
      </c>
      <c r="F11" s="2">
        <v>0.70003008840000003</v>
      </c>
      <c r="G11" s="1">
        <v>1</v>
      </c>
      <c r="H11" s="1">
        <v>1</v>
      </c>
      <c r="I11">
        <f t="shared" si="0"/>
        <v>0.77802226541600006</v>
      </c>
      <c r="J11" s="1">
        <v>2.3333333333333299</v>
      </c>
      <c r="L11" s="1">
        <v>8</v>
      </c>
      <c r="M11" s="1">
        <v>2.3333333333333299</v>
      </c>
      <c r="N11" s="1">
        <f t="shared" si="1"/>
        <v>3.1699250014423126</v>
      </c>
      <c r="O11" s="1">
        <f t="shared" si="2"/>
        <v>0.7360847125000326</v>
      </c>
      <c r="P11" s="1">
        <f>SUM(O$4:O11)</f>
        <v>11.919697117906063</v>
      </c>
      <c r="Q11" s="1">
        <v>13.015882993086256</v>
      </c>
      <c r="R11" s="1">
        <f t="shared" si="3"/>
        <v>0.9157809058546037</v>
      </c>
    </row>
    <row r="12" spans="1:18" ht="16" x14ac:dyDescent="0.2">
      <c r="A12" s="1">
        <v>96596</v>
      </c>
      <c r="B12" s="1" t="s">
        <v>34</v>
      </c>
      <c r="C12" s="1" t="s">
        <v>15</v>
      </c>
      <c r="D12" s="1" t="s">
        <v>15</v>
      </c>
      <c r="E12" s="1" t="s">
        <v>15</v>
      </c>
      <c r="F12" s="2">
        <v>0.72729527949999995</v>
      </c>
      <c r="G12" s="1">
        <v>0</v>
      </c>
      <c r="H12" s="1">
        <v>0</v>
      </c>
      <c r="I12">
        <f t="shared" si="0"/>
        <v>0.53819850682999992</v>
      </c>
      <c r="J12" s="1">
        <v>0.33333333333333298</v>
      </c>
      <c r="L12" s="1">
        <v>9</v>
      </c>
      <c r="M12" s="1">
        <v>0.33333333333333298</v>
      </c>
      <c r="N12" s="1">
        <f t="shared" si="1"/>
        <v>3.3219280948873626</v>
      </c>
      <c r="O12" s="1">
        <f t="shared" si="2"/>
        <v>0.10034333188799362</v>
      </c>
      <c r="P12" s="1">
        <f>SUM(O$4:O12)</f>
        <v>12.020040449794056</v>
      </c>
      <c r="Q12" s="1">
        <v>13.216569656862244</v>
      </c>
      <c r="R12" s="1">
        <f t="shared" si="3"/>
        <v>0.90946749132843774</v>
      </c>
    </row>
    <row r="13" spans="1:18" ht="16" x14ac:dyDescent="0.2">
      <c r="A13" s="1">
        <v>2758758</v>
      </c>
      <c r="B13" s="1" t="s">
        <v>33</v>
      </c>
      <c r="C13" s="1" t="s">
        <v>15</v>
      </c>
      <c r="D13" s="1" t="s">
        <v>15</v>
      </c>
      <c r="E13" s="1" t="s">
        <v>15</v>
      </c>
      <c r="F13" s="2">
        <v>0.7003309727</v>
      </c>
      <c r="G13" s="1">
        <v>0</v>
      </c>
      <c r="H13" s="1">
        <v>0</v>
      </c>
      <c r="I13">
        <f t="shared" si="0"/>
        <v>0.51824491979800003</v>
      </c>
      <c r="J13" s="1">
        <v>0.66666666666666596</v>
      </c>
      <c r="L13" s="1">
        <v>10</v>
      </c>
      <c r="M13" s="1">
        <v>0.66666666666666596</v>
      </c>
      <c r="N13" s="1">
        <f t="shared" si="1"/>
        <v>3.4594316186372978</v>
      </c>
      <c r="O13" s="1">
        <f t="shared" si="2"/>
        <v>0.192709884211925</v>
      </c>
      <c r="P13" s="1">
        <f>SUM(O$4:O13)</f>
        <v>12.212750334005982</v>
      </c>
      <c r="Q13" s="1">
        <v>13.312924598968207</v>
      </c>
      <c r="R13" s="1">
        <f t="shared" si="3"/>
        <v>0.91736043746184126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"/>
  <sheetViews>
    <sheetView tabSelected="1" workbookViewId="0">
      <selection activeCell="I3" sqref="I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0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40</v>
      </c>
      <c r="Q1" s="1" t="s">
        <v>39</v>
      </c>
      <c r="R1" s="1" t="s">
        <v>41</v>
      </c>
    </row>
    <row r="2" spans="1:18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3386264</v>
      </c>
      <c r="B4" s="1" t="s">
        <v>21</v>
      </c>
      <c r="C4" s="1" t="s">
        <v>15</v>
      </c>
      <c r="D4" s="1" t="s">
        <v>15</v>
      </c>
      <c r="E4" s="1" t="s">
        <v>22</v>
      </c>
      <c r="F4" s="2">
        <v>0.17451851630000001</v>
      </c>
      <c r="G4" s="1">
        <v>1</v>
      </c>
      <c r="H4" s="1">
        <v>1</v>
      </c>
      <c r="I4">
        <f t="shared" ref="I4:I13" si="0">0.74*F4+0.1*G4+0.16*H4</f>
        <v>0.389143702062</v>
      </c>
      <c r="J4" s="1">
        <v>3.6666666669999999</v>
      </c>
      <c r="L4" s="1">
        <v>1</v>
      </c>
      <c r="M4" s="1">
        <v>3.6666666669999999</v>
      </c>
      <c r="N4" s="1">
        <f>LOG(L4+1, 2)</f>
        <v>1</v>
      </c>
      <c r="O4" s="1">
        <f>M4/N4</f>
        <v>3.6666666669999999</v>
      </c>
      <c r="P4" s="1">
        <f>O4</f>
        <v>3.6666666669999999</v>
      </c>
      <c r="Q4" s="1">
        <v>4.1666666670000003</v>
      </c>
      <c r="R4" s="1">
        <f>P4/Q4</f>
        <v>0.88000000000959988</v>
      </c>
    </row>
    <row r="5" spans="1:18" ht="16" x14ac:dyDescent="0.2">
      <c r="A5" s="1">
        <v>206995</v>
      </c>
      <c r="B5" s="1" t="s">
        <v>25</v>
      </c>
      <c r="C5" s="1" t="s">
        <v>15</v>
      </c>
      <c r="D5" s="1" t="s">
        <v>15</v>
      </c>
      <c r="E5" s="1" t="s">
        <v>26</v>
      </c>
      <c r="F5" s="2">
        <v>0.15785546</v>
      </c>
      <c r="G5" s="1">
        <v>1</v>
      </c>
      <c r="H5" s="1">
        <v>1</v>
      </c>
      <c r="I5">
        <f t="shared" si="0"/>
        <v>0.37681304039999997</v>
      </c>
      <c r="J5" s="1">
        <v>2.5555555559999998</v>
      </c>
      <c r="L5" s="1">
        <v>2</v>
      </c>
      <c r="M5" s="1">
        <v>2.5555555559999998</v>
      </c>
      <c r="N5" s="1">
        <f t="shared" ref="N5:N13" si="1">LOG(L5+1, 2)</f>
        <v>1.5849625007211563</v>
      </c>
      <c r="O5" s="1">
        <f t="shared" ref="O5:O13" si="2">M5/N5</f>
        <v>1.6123760371852487</v>
      </c>
      <c r="P5" s="1">
        <f>SUM(O$4:O5)</f>
        <v>5.2790427041852483</v>
      </c>
      <c r="Q5" s="1">
        <v>6.6903856812858304</v>
      </c>
      <c r="R5" s="1">
        <f t="shared" ref="R5:R13" si="3">P5/Q5</f>
        <v>0.78904908560827025</v>
      </c>
    </row>
    <row r="6" spans="1:18" ht="16" x14ac:dyDescent="0.2">
      <c r="A6" s="1">
        <v>2881861</v>
      </c>
      <c r="B6" s="1" t="s">
        <v>17</v>
      </c>
      <c r="C6" s="1" t="s">
        <v>15</v>
      </c>
      <c r="D6" s="1" t="s">
        <v>15</v>
      </c>
      <c r="E6" s="1" t="s">
        <v>18</v>
      </c>
      <c r="F6" s="2">
        <v>0.1276472115</v>
      </c>
      <c r="G6" s="1">
        <v>1</v>
      </c>
      <c r="H6" s="1">
        <v>1</v>
      </c>
      <c r="I6">
        <f t="shared" si="0"/>
        <v>0.35445893651000004</v>
      </c>
      <c r="J6" s="1">
        <v>4.1666666670000003</v>
      </c>
      <c r="L6" s="1">
        <v>3</v>
      </c>
      <c r="M6" s="1">
        <v>4.1666666670000003</v>
      </c>
      <c r="N6" s="1">
        <f t="shared" si="1"/>
        <v>2</v>
      </c>
      <c r="O6" s="1">
        <f t="shared" si="2"/>
        <v>2.0833333335000002</v>
      </c>
      <c r="P6" s="1">
        <f>SUM(O$4:O6)</f>
        <v>7.3623760376852481</v>
      </c>
      <c r="Q6" s="1">
        <v>8.523719014785831</v>
      </c>
      <c r="R6" s="1">
        <f t="shared" si="3"/>
        <v>0.86375161181568316</v>
      </c>
    </row>
    <row r="7" spans="1:18" ht="16" x14ac:dyDescent="0.2">
      <c r="A7" s="1">
        <v>3462200</v>
      </c>
      <c r="B7" s="1" t="s">
        <v>29</v>
      </c>
      <c r="C7" s="1" t="s">
        <v>15</v>
      </c>
      <c r="D7" s="1" t="s">
        <v>15</v>
      </c>
      <c r="E7" s="1" t="s">
        <v>30</v>
      </c>
      <c r="F7" s="2">
        <v>9.6801061899999999E-2</v>
      </c>
      <c r="G7" s="1">
        <v>1</v>
      </c>
      <c r="H7" s="1">
        <v>1</v>
      </c>
      <c r="I7">
        <f t="shared" si="0"/>
        <v>0.33163278580599997</v>
      </c>
      <c r="J7" s="1">
        <v>2.3333333333333299</v>
      </c>
      <c r="L7" s="1">
        <v>4</v>
      </c>
      <c r="M7" s="1">
        <v>2.3333333333333299</v>
      </c>
      <c r="N7" s="1">
        <f t="shared" si="1"/>
        <v>2.3219280948873622</v>
      </c>
      <c r="O7" s="1">
        <f t="shared" si="2"/>
        <v>1.0049119688379158</v>
      </c>
      <c r="P7" s="1">
        <f>SUM(O$4:O7)</f>
        <v>8.3672880065231645</v>
      </c>
      <c r="Q7" s="1">
        <v>10.10286639438827</v>
      </c>
      <c r="R7" s="1">
        <f t="shared" si="3"/>
        <v>0.82820931009944376</v>
      </c>
    </row>
    <row r="8" spans="1:18" ht="16" x14ac:dyDescent="0.2">
      <c r="A8" s="1">
        <v>1626443</v>
      </c>
      <c r="B8" s="1" t="s">
        <v>19</v>
      </c>
      <c r="C8" s="1" t="s">
        <v>15</v>
      </c>
      <c r="D8" s="1" t="s">
        <v>15</v>
      </c>
      <c r="E8" s="1" t="s">
        <v>20</v>
      </c>
      <c r="F8" s="2">
        <v>7.1799421350000003E-2</v>
      </c>
      <c r="G8" s="1">
        <v>1</v>
      </c>
      <c r="H8" s="1">
        <v>1</v>
      </c>
      <c r="I8">
        <f t="shared" si="0"/>
        <v>0.31313157179899997</v>
      </c>
      <c r="J8" s="1">
        <v>4</v>
      </c>
      <c r="L8" s="1">
        <v>5</v>
      </c>
      <c r="M8" s="1">
        <v>4</v>
      </c>
      <c r="N8" s="1">
        <f t="shared" si="1"/>
        <v>2.5849625007211561</v>
      </c>
      <c r="O8" s="1">
        <f t="shared" si="2"/>
        <v>1.5474112289381665</v>
      </c>
      <c r="P8" s="1">
        <f>SUM(O$4:O8)</f>
        <v>9.914699235461331</v>
      </c>
      <c r="Q8" s="1">
        <v>11.091490235270699</v>
      </c>
      <c r="R8" s="1">
        <f t="shared" si="3"/>
        <v>0.8939014528392949</v>
      </c>
    </row>
    <row r="9" spans="1:18" ht="16" x14ac:dyDescent="0.2">
      <c r="A9" s="1">
        <v>560891</v>
      </c>
      <c r="B9" s="1" t="s">
        <v>23</v>
      </c>
      <c r="C9" s="1" t="s">
        <v>15</v>
      </c>
      <c r="D9" s="1" t="s">
        <v>15</v>
      </c>
      <c r="E9" s="1" t="s">
        <v>24</v>
      </c>
      <c r="F9" s="2">
        <v>6.094168422E-2</v>
      </c>
      <c r="G9" s="1">
        <v>1</v>
      </c>
      <c r="H9" s="1">
        <v>1</v>
      </c>
      <c r="I9">
        <f t="shared" si="0"/>
        <v>0.30509684632279999</v>
      </c>
      <c r="J9" s="1">
        <v>3.6666666666666599</v>
      </c>
      <c r="L9" s="1">
        <v>6</v>
      </c>
      <c r="M9" s="1">
        <v>3.6666666666666599</v>
      </c>
      <c r="N9" s="1">
        <f t="shared" si="1"/>
        <v>2.8073549220576042</v>
      </c>
      <c r="O9" s="1">
        <f t="shared" si="2"/>
        <v>1.3060930193960789</v>
      </c>
      <c r="P9" s="1">
        <f>SUM(O$4:O9)</f>
        <v>11.220792254857409</v>
      </c>
      <c r="Q9" s="1">
        <v>11.922640338522751</v>
      </c>
      <c r="R9" s="1">
        <f t="shared" si="3"/>
        <v>0.94113316650191747</v>
      </c>
    </row>
    <row r="10" spans="1:18" ht="16" x14ac:dyDescent="0.2">
      <c r="A10" s="1">
        <v>3251169</v>
      </c>
      <c r="B10" s="1" t="s">
        <v>31</v>
      </c>
      <c r="C10" s="1" t="s">
        <v>15</v>
      </c>
      <c r="D10" s="1" t="s">
        <v>15</v>
      </c>
      <c r="E10" s="1" t="s">
        <v>32</v>
      </c>
      <c r="F10" s="2">
        <v>4.1999697129999999E-2</v>
      </c>
      <c r="G10" s="1">
        <v>1</v>
      </c>
      <c r="H10" s="1">
        <v>1</v>
      </c>
      <c r="I10">
        <f t="shared" si="0"/>
        <v>0.29107977587620004</v>
      </c>
      <c r="J10" s="1">
        <v>1</v>
      </c>
      <c r="L10" s="1">
        <v>7</v>
      </c>
      <c r="M10" s="1">
        <v>1</v>
      </c>
      <c r="N10" s="1">
        <f t="shared" si="1"/>
        <v>3</v>
      </c>
      <c r="O10" s="1">
        <f t="shared" si="2"/>
        <v>0.33333333333333331</v>
      </c>
      <c r="P10" s="1">
        <f>SUM(O$4:O10)</f>
        <v>11.554125588190743</v>
      </c>
      <c r="Q10" s="1">
        <v>12.700418116300527</v>
      </c>
      <c r="R10" s="1">
        <f t="shared" si="3"/>
        <v>0.90974371728450742</v>
      </c>
    </row>
    <row r="11" spans="1:18" ht="16" x14ac:dyDescent="0.2">
      <c r="A11" s="1">
        <v>1224625</v>
      </c>
      <c r="B11" s="1" t="s">
        <v>27</v>
      </c>
      <c r="C11" s="1" t="s">
        <v>15</v>
      </c>
      <c r="D11" s="1" t="s">
        <v>15</v>
      </c>
      <c r="E11" s="1" t="s">
        <v>28</v>
      </c>
      <c r="F11" s="2">
        <v>0</v>
      </c>
      <c r="G11" s="1">
        <v>1</v>
      </c>
      <c r="H11" s="1">
        <v>1</v>
      </c>
      <c r="I11">
        <f t="shared" si="0"/>
        <v>0.26</v>
      </c>
      <c r="J11" s="1">
        <v>2.3333333333333299</v>
      </c>
      <c r="L11" s="1">
        <v>8</v>
      </c>
      <c r="M11" s="1">
        <v>2.3333333333333299</v>
      </c>
      <c r="N11" s="1">
        <f t="shared" si="1"/>
        <v>3.1699250014423126</v>
      </c>
      <c r="O11" s="1">
        <f t="shared" si="2"/>
        <v>0.7360847125000326</v>
      </c>
      <c r="P11" s="1">
        <f>SUM(O$4:O11)</f>
        <v>12.290210300690775</v>
      </c>
      <c r="Q11" s="1">
        <v>13.015882993086256</v>
      </c>
      <c r="R11" s="1">
        <f t="shared" si="3"/>
        <v>0.9442471407601819</v>
      </c>
    </row>
    <row r="12" spans="1:18" ht="16" x14ac:dyDescent="0.2">
      <c r="A12" s="1">
        <v>2758758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0.2560588298</v>
      </c>
      <c r="G12" s="1">
        <v>0</v>
      </c>
      <c r="H12" s="1">
        <v>0</v>
      </c>
      <c r="I12">
        <f t="shared" si="0"/>
        <v>0.189483534052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12.490896964466764</v>
      </c>
      <c r="Q12" s="1">
        <v>13.216569656862244</v>
      </c>
      <c r="R12" s="1">
        <f t="shared" si="3"/>
        <v>0.94509371862473401</v>
      </c>
    </row>
    <row r="13" spans="1:18" ht="16" x14ac:dyDescent="0.2">
      <c r="A13" s="1">
        <v>96596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</v>
      </c>
      <c r="G13" s="1">
        <v>0</v>
      </c>
      <c r="H13" s="1">
        <v>0</v>
      </c>
      <c r="I13">
        <f t="shared" si="0"/>
        <v>0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12.587251906572726</v>
      </c>
      <c r="Q13" s="1">
        <v>13.312924598968207</v>
      </c>
      <c r="R13" s="1">
        <f t="shared" si="3"/>
        <v>0.94549111376686357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"/>
  <sheetViews>
    <sheetView workbookViewId="0">
      <selection activeCell="L1" sqref="L1:R13"/>
    </sheetView>
  </sheetViews>
  <sheetFormatPr baseColWidth="10" defaultColWidth="8.83203125" defaultRowHeight="15" x14ac:dyDescent="0.2"/>
  <sheetData>
    <row r="1" spans="1:18" x14ac:dyDescent="0.2">
      <c r="A1" s="1"/>
      <c r="B1" s="1"/>
      <c r="C1" s="1"/>
      <c r="D1" s="1"/>
      <c r="E1" s="1"/>
      <c r="F1" s="1" t="s">
        <v>2</v>
      </c>
      <c r="G1" s="1" t="s">
        <v>10</v>
      </c>
      <c r="H1" s="1" t="s">
        <v>11</v>
      </c>
      <c r="I1" s="1" t="s">
        <v>12</v>
      </c>
      <c r="J1" s="1" t="s">
        <v>13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40</v>
      </c>
      <c r="Q1" s="1" t="s">
        <v>39</v>
      </c>
      <c r="R1" s="1" t="s">
        <v>41</v>
      </c>
    </row>
    <row r="2" spans="1:18" ht="16" x14ac:dyDescent="0.2">
      <c r="A2" s="1">
        <v>490298</v>
      </c>
      <c r="B2" s="1" t="s">
        <v>14</v>
      </c>
      <c r="C2" s="1" t="s">
        <v>15</v>
      </c>
      <c r="D2" s="1" t="s">
        <v>15</v>
      </c>
      <c r="E2" s="1" t="s">
        <v>16</v>
      </c>
      <c r="F2" s="2">
        <v>1</v>
      </c>
      <c r="G2" s="1">
        <v>1</v>
      </c>
      <c r="H2" s="1">
        <v>1</v>
      </c>
      <c r="I2">
        <f>0.74*F2+0.1*G2+0.16*H2</f>
        <v>1</v>
      </c>
      <c r="J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J3" s="1"/>
      <c r="L3" s="1"/>
      <c r="M3" s="1"/>
      <c r="N3" s="1"/>
      <c r="O3" s="1"/>
      <c r="P3" s="1"/>
      <c r="Q3" s="1"/>
      <c r="R3" s="1"/>
    </row>
    <row r="4" spans="1:18" ht="16" x14ac:dyDescent="0.2">
      <c r="A4" s="1">
        <v>3386264</v>
      </c>
      <c r="B4" s="1" t="s">
        <v>21</v>
      </c>
      <c r="C4" s="1" t="s">
        <v>15</v>
      </c>
      <c r="D4" s="1" t="s">
        <v>15</v>
      </c>
      <c r="E4" s="1" t="s">
        <v>22</v>
      </c>
      <c r="F4" s="2">
        <v>0.68362885709999999</v>
      </c>
      <c r="G4" s="1">
        <v>1</v>
      </c>
      <c r="H4" s="1">
        <v>1</v>
      </c>
      <c r="I4">
        <f t="shared" ref="I4:I13" si="0">0.74*F4+0.1*G4+0.16*H4</f>
        <v>0.76588535425399995</v>
      </c>
      <c r="J4" s="1">
        <v>3.6666666669999999</v>
      </c>
      <c r="L4" s="1">
        <v>1</v>
      </c>
      <c r="M4" s="1">
        <v>3.6666666669999999</v>
      </c>
      <c r="N4" s="1">
        <f>LOG(L4+1, 2)</f>
        <v>1</v>
      </c>
      <c r="O4" s="1">
        <f>M4/N4</f>
        <v>3.6666666669999999</v>
      </c>
      <c r="P4" s="1">
        <f>O4</f>
        <v>3.6666666669999999</v>
      </c>
      <c r="Q4" s="1">
        <v>4.1666666670000003</v>
      </c>
      <c r="R4" s="1">
        <f>P4/Q4</f>
        <v>0.88000000000959988</v>
      </c>
    </row>
    <row r="5" spans="1:18" ht="16" x14ac:dyDescent="0.2">
      <c r="A5" s="1">
        <v>1626443</v>
      </c>
      <c r="B5" s="1" t="s">
        <v>19</v>
      </c>
      <c r="C5" s="1" t="s">
        <v>15</v>
      </c>
      <c r="D5" s="1" t="s">
        <v>15</v>
      </c>
      <c r="E5" s="1" t="s">
        <v>20</v>
      </c>
      <c r="F5" s="2">
        <v>0.63345670700000001</v>
      </c>
      <c r="G5" s="1">
        <v>1</v>
      </c>
      <c r="H5" s="1">
        <v>1</v>
      </c>
      <c r="I5">
        <f t="shared" si="0"/>
        <v>0.72875796318000008</v>
      </c>
      <c r="J5" s="1">
        <v>4</v>
      </c>
      <c r="L5" s="1">
        <v>2</v>
      </c>
      <c r="M5" s="1">
        <v>4</v>
      </c>
      <c r="N5" s="1">
        <f t="shared" ref="N5:N13" si="1">LOG(L5+1, 2)</f>
        <v>1.5849625007211563</v>
      </c>
      <c r="O5" s="1">
        <f t="shared" ref="O5:O13" si="2">M5/N5</f>
        <v>2.5237190142858297</v>
      </c>
      <c r="P5" s="1">
        <f>SUM(O$4:O5)</f>
        <v>6.1903856812858296</v>
      </c>
      <c r="Q5" s="1">
        <v>6.6903856812858304</v>
      </c>
      <c r="R5" s="1">
        <f t="shared" ref="R5:R13" si="3">P5/Q5</f>
        <v>0.92526589290680394</v>
      </c>
    </row>
    <row r="6" spans="1:18" ht="16" x14ac:dyDescent="0.2">
      <c r="A6" s="1">
        <v>2881861</v>
      </c>
      <c r="B6" s="1" t="s">
        <v>17</v>
      </c>
      <c r="C6" s="1" t="s">
        <v>15</v>
      </c>
      <c r="D6" s="1" t="s">
        <v>15</v>
      </c>
      <c r="E6" s="1" t="s">
        <v>18</v>
      </c>
      <c r="F6" s="2">
        <v>0.59937310219999995</v>
      </c>
      <c r="G6" s="1">
        <v>1</v>
      </c>
      <c r="H6" s="1">
        <v>1</v>
      </c>
      <c r="I6">
        <f t="shared" si="0"/>
        <v>0.70353609562800001</v>
      </c>
      <c r="J6" s="1">
        <v>4.1666666670000003</v>
      </c>
      <c r="L6" s="1">
        <v>3</v>
      </c>
      <c r="M6" s="1">
        <v>4.1666666670000003</v>
      </c>
      <c r="N6" s="1">
        <f t="shared" si="1"/>
        <v>2</v>
      </c>
      <c r="O6" s="1">
        <f t="shared" si="2"/>
        <v>2.0833333335000002</v>
      </c>
      <c r="P6" s="1">
        <f>SUM(O$4:O6)</f>
        <v>8.2737190147858293</v>
      </c>
      <c r="Q6" s="1">
        <v>8.523719014785831</v>
      </c>
      <c r="R6" s="1">
        <f t="shared" si="3"/>
        <v>0.97067007962529805</v>
      </c>
    </row>
    <row r="7" spans="1:18" ht="16" x14ac:dyDescent="0.2">
      <c r="A7" s="1">
        <v>206995</v>
      </c>
      <c r="B7" s="1" t="s">
        <v>25</v>
      </c>
      <c r="C7" s="1" t="s">
        <v>15</v>
      </c>
      <c r="D7" s="1" t="s">
        <v>15</v>
      </c>
      <c r="E7" s="1" t="s">
        <v>26</v>
      </c>
      <c r="F7" s="2">
        <v>0.58995807170000003</v>
      </c>
      <c r="G7" s="1">
        <v>1</v>
      </c>
      <c r="H7" s="1">
        <v>1</v>
      </c>
      <c r="I7">
        <f t="shared" si="0"/>
        <v>0.69656897305800003</v>
      </c>
      <c r="J7" s="1">
        <v>2.5555555559999998</v>
      </c>
      <c r="L7" s="1">
        <v>4</v>
      </c>
      <c r="M7" s="1">
        <v>2.5555555559999998</v>
      </c>
      <c r="N7" s="1">
        <f t="shared" si="1"/>
        <v>2.3219280948873622</v>
      </c>
      <c r="O7" s="1">
        <f t="shared" si="2"/>
        <v>1.1006178708234162</v>
      </c>
      <c r="P7" s="1">
        <f>SUM(O$4:O7)</f>
        <v>9.3743368856092459</v>
      </c>
      <c r="Q7" s="1">
        <v>10.10286639438827</v>
      </c>
      <c r="R7" s="1">
        <f t="shared" si="3"/>
        <v>0.92788883071999317</v>
      </c>
    </row>
    <row r="8" spans="1:18" ht="16" x14ac:dyDescent="0.2">
      <c r="A8" s="1">
        <v>560891</v>
      </c>
      <c r="B8" s="1" t="s">
        <v>23</v>
      </c>
      <c r="C8" s="1" t="s">
        <v>15</v>
      </c>
      <c r="D8" s="1" t="s">
        <v>15</v>
      </c>
      <c r="E8" s="1" t="s">
        <v>24</v>
      </c>
      <c r="F8" s="2">
        <v>0.58811759949999998</v>
      </c>
      <c r="G8" s="1">
        <v>1</v>
      </c>
      <c r="H8" s="1">
        <v>1</v>
      </c>
      <c r="I8">
        <f t="shared" si="0"/>
        <v>0.69520702362999998</v>
      </c>
      <c r="J8" s="1">
        <v>3.6666666666666599</v>
      </c>
      <c r="L8" s="1">
        <v>5</v>
      </c>
      <c r="M8" s="1">
        <v>3.6666666666666599</v>
      </c>
      <c r="N8" s="1">
        <f t="shared" si="1"/>
        <v>2.5849625007211561</v>
      </c>
      <c r="O8" s="1">
        <f t="shared" si="2"/>
        <v>1.4184602931933166</v>
      </c>
      <c r="P8" s="1">
        <f>SUM(O$4:O8)</f>
        <v>10.792797178802562</v>
      </c>
      <c r="Q8" s="1">
        <v>11.091490235270699</v>
      </c>
      <c r="R8" s="1">
        <f t="shared" si="3"/>
        <v>0.97307006992457157</v>
      </c>
    </row>
    <row r="9" spans="1:18" ht="16" x14ac:dyDescent="0.2">
      <c r="A9" s="1">
        <v>3462200</v>
      </c>
      <c r="B9" s="1" t="s">
        <v>29</v>
      </c>
      <c r="C9" s="1" t="s">
        <v>15</v>
      </c>
      <c r="D9" s="1" t="s">
        <v>15</v>
      </c>
      <c r="E9" s="1" t="s">
        <v>30</v>
      </c>
      <c r="F9" s="2">
        <v>0.48193567990000002</v>
      </c>
      <c r="G9" s="1">
        <v>1</v>
      </c>
      <c r="H9" s="1">
        <v>1</v>
      </c>
      <c r="I9">
        <f t="shared" si="0"/>
        <v>0.61663240312600009</v>
      </c>
      <c r="J9" s="1">
        <v>2.3333333333333299</v>
      </c>
      <c r="L9" s="1">
        <v>6</v>
      </c>
      <c r="M9" s="1">
        <v>2.3333333333333299</v>
      </c>
      <c r="N9" s="1">
        <f t="shared" si="1"/>
        <v>2.8073549220576042</v>
      </c>
      <c r="O9" s="1">
        <f t="shared" si="2"/>
        <v>0.83115010325205052</v>
      </c>
      <c r="P9" s="1">
        <f>SUM(O$4:O9)</f>
        <v>11.623947282054612</v>
      </c>
      <c r="Q9" s="1">
        <v>11.922640338522751</v>
      </c>
      <c r="R9" s="1">
        <f t="shared" si="3"/>
        <v>0.97494740695120663</v>
      </c>
    </row>
    <row r="10" spans="1:18" ht="16" x14ac:dyDescent="0.2">
      <c r="A10" s="1">
        <v>3251169</v>
      </c>
      <c r="B10" s="1" t="s">
        <v>31</v>
      </c>
      <c r="C10" s="1" t="s">
        <v>15</v>
      </c>
      <c r="D10" s="1" t="s">
        <v>15</v>
      </c>
      <c r="E10" s="1" t="s">
        <v>32</v>
      </c>
      <c r="F10" s="2">
        <v>0.4809956849</v>
      </c>
      <c r="G10" s="1">
        <v>1</v>
      </c>
      <c r="H10" s="1">
        <v>1</v>
      </c>
      <c r="I10">
        <f t="shared" si="0"/>
        <v>0.61593680682600005</v>
      </c>
      <c r="J10" s="1">
        <v>1</v>
      </c>
      <c r="L10" s="1">
        <v>7</v>
      </c>
      <c r="M10" s="1">
        <v>1</v>
      </c>
      <c r="N10" s="1">
        <f t="shared" si="1"/>
        <v>3</v>
      </c>
      <c r="O10" s="1">
        <f t="shared" si="2"/>
        <v>0.33333333333333331</v>
      </c>
      <c r="P10" s="1">
        <f>SUM(O$4:O10)</f>
        <v>11.957280615387946</v>
      </c>
      <c r="Q10" s="1">
        <v>12.700418116300527</v>
      </c>
      <c r="R10" s="1">
        <f t="shared" si="3"/>
        <v>0.94148716254004339</v>
      </c>
    </row>
    <row r="11" spans="1:18" ht="16" x14ac:dyDescent="0.2">
      <c r="A11" s="1">
        <v>1224625</v>
      </c>
      <c r="B11" s="1" t="s">
        <v>27</v>
      </c>
      <c r="C11" s="1" t="s">
        <v>15</v>
      </c>
      <c r="D11" s="1" t="s">
        <v>15</v>
      </c>
      <c r="E11" s="1" t="s">
        <v>28</v>
      </c>
      <c r="F11" s="2">
        <v>0.37451791760000003</v>
      </c>
      <c r="G11" s="1">
        <v>1</v>
      </c>
      <c r="H11" s="1">
        <v>1</v>
      </c>
      <c r="I11">
        <f t="shared" si="0"/>
        <v>0.53714325902400006</v>
      </c>
      <c r="J11" s="1">
        <v>2.3333333333333299</v>
      </c>
      <c r="L11" s="1">
        <v>8</v>
      </c>
      <c r="M11" s="1">
        <v>2.3333333333333299</v>
      </c>
      <c r="N11" s="1">
        <f t="shared" si="1"/>
        <v>3.1699250014423126</v>
      </c>
      <c r="O11" s="1">
        <f t="shared" si="2"/>
        <v>0.7360847125000326</v>
      </c>
      <c r="P11" s="1">
        <f>SUM(O$4:O11)</f>
        <v>12.693365327887978</v>
      </c>
      <c r="Q11" s="1">
        <v>13.015882993086256</v>
      </c>
      <c r="R11" s="1">
        <f t="shared" si="3"/>
        <v>0.97522122276532508</v>
      </c>
    </row>
    <row r="12" spans="1:18" ht="16" x14ac:dyDescent="0.2">
      <c r="A12" s="1">
        <v>2758758</v>
      </c>
      <c r="B12" s="1" t="s">
        <v>33</v>
      </c>
      <c r="C12" s="1" t="s">
        <v>15</v>
      </c>
      <c r="D12" s="1" t="s">
        <v>15</v>
      </c>
      <c r="E12" s="1" t="s">
        <v>15</v>
      </c>
      <c r="F12" s="2">
        <v>0.61144632099999996</v>
      </c>
      <c r="G12" s="1">
        <v>0</v>
      </c>
      <c r="H12" s="1">
        <v>0</v>
      </c>
      <c r="I12">
        <f t="shared" si="0"/>
        <v>0.45247027753999997</v>
      </c>
      <c r="J12" s="1">
        <v>0.66666666666666596</v>
      </c>
      <c r="L12" s="1">
        <v>9</v>
      </c>
      <c r="M12" s="1">
        <v>0.66666666666666596</v>
      </c>
      <c r="N12" s="1">
        <f t="shared" si="1"/>
        <v>3.3219280948873626</v>
      </c>
      <c r="O12" s="1">
        <f t="shared" si="2"/>
        <v>0.20068666377598723</v>
      </c>
      <c r="P12" s="1">
        <f>SUM(O$4:O12)</f>
        <v>12.894051991663966</v>
      </c>
      <c r="Q12" s="1">
        <v>13.216569656862244</v>
      </c>
      <c r="R12" s="1">
        <f t="shared" si="3"/>
        <v>0.97559747547421871</v>
      </c>
    </row>
    <row r="13" spans="1:18" ht="16" x14ac:dyDescent="0.2">
      <c r="A13" s="1">
        <v>96596</v>
      </c>
      <c r="B13" s="1" t="s">
        <v>34</v>
      </c>
      <c r="C13" s="1" t="s">
        <v>15</v>
      </c>
      <c r="D13" s="1" t="s">
        <v>15</v>
      </c>
      <c r="E13" s="1" t="s">
        <v>15</v>
      </c>
      <c r="F13" s="2">
        <v>0.46829876300000001</v>
      </c>
      <c r="G13" s="1">
        <v>0</v>
      </c>
      <c r="H13" s="1">
        <v>0</v>
      </c>
      <c r="I13">
        <f t="shared" si="0"/>
        <v>0.34654108462</v>
      </c>
      <c r="J13" s="1">
        <v>0.33333333333333298</v>
      </c>
      <c r="L13" s="1">
        <v>10</v>
      </c>
      <c r="M13" s="1">
        <v>0.33333333333333298</v>
      </c>
      <c r="N13" s="1">
        <f t="shared" si="1"/>
        <v>3.4594316186372978</v>
      </c>
      <c r="O13" s="1">
        <f t="shared" si="2"/>
        <v>9.6354942105962502E-2</v>
      </c>
      <c r="P13" s="1">
        <f>SUM(O$4:O13)</f>
        <v>12.990406933769929</v>
      </c>
      <c r="Q13" s="1">
        <v>13.312924598968207</v>
      </c>
      <c r="R13" s="1">
        <f t="shared" si="3"/>
        <v>0.97577409360349909</v>
      </c>
    </row>
  </sheetData>
  <sortState ref="A4:J13">
    <sortCondition descending="1" ref="I4:I1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Q1</vt:lpstr>
      <vt:lpstr>Q1 - noFea</vt:lpstr>
      <vt:lpstr>All+lab+fea</vt:lpstr>
      <vt:lpstr>All+lab+noFea</vt:lpstr>
      <vt:lpstr>All+noLab+fea</vt:lpstr>
      <vt:lpstr>All+noLab+noFea</vt:lpstr>
      <vt:lpstr>ELMo+lab</vt:lpstr>
      <vt:lpstr>TF-IDF+lab</vt:lpstr>
      <vt:lpstr>USE+lab</vt:lpstr>
      <vt:lpstr>ELMo</vt:lpstr>
      <vt:lpstr>TF-IDF</vt:lpstr>
      <vt:lpstr>USE</vt:lpstr>
      <vt:lpstr>GS</vt:lpstr>
      <vt:lpstr>Chart</vt:lpstr>
    </vt:vector>
  </TitlesOfParts>
  <Company>Pace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卢煜</dc:creator>
  <cp:lastModifiedBy>Lu, Yu</cp:lastModifiedBy>
  <dcterms:created xsi:type="dcterms:W3CDTF">2019-09-02T01:09:52Z</dcterms:created>
  <dcterms:modified xsi:type="dcterms:W3CDTF">2019-09-16T13:26:27Z</dcterms:modified>
</cp:coreProperties>
</file>