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Pace University\Sept 2019\Creatinine_plusLab\"/>
    </mc:Choice>
  </mc:AlternateContent>
  <bookViews>
    <workbookView xWindow="0" yWindow="0" windowWidth="23040" windowHeight="9384" firstSheet="4" activeTab="13"/>
  </bookViews>
  <sheets>
    <sheet name="Q10" sheetId="1" r:id="rId1"/>
    <sheet name="Q10 - noFea" sheetId="2" r:id="rId2"/>
    <sheet name="All+lab+fea" sheetId="11" r:id="rId3"/>
    <sheet name="All+lab+noFea" sheetId="12" r:id="rId4"/>
    <sheet name="All+noLab+fea" sheetId="13" r:id="rId5"/>
    <sheet name="All+noLab+noFea" sheetId="14" r:id="rId6"/>
    <sheet name="ELMo+lab" sheetId="3" r:id="rId7"/>
    <sheet name="TF-IDF+lab" sheetId="4" r:id="rId8"/>
    <sheet name="USE+lab" sheetId="5" r:id="rId9"/>
    <sheet name="ELMo" sheetId="6" r:id="rId10"/>
    <sheet name="TF-IDF" sheetId="7" r:id="rId11"/>
    <sheet name="USE" sheetId="8" r:id="rId12"/>
    <sheet name="GS" sheetId="9" r:id="rId13"/>
    <sheet name="Chart" sheetId="10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4" l="1"/>
  <c r="R13" i="14" s="1"/>
  <c r="Q12" i="14"/>
  <c r="R12" i="14" s="1"/>
  <c r="Q11" i="14"/>
  <c r="R11" i="14" s="1"/>
  <c r="Q10" i="14"/>
  <c r="R10" i="14" s="1"/>
  <c r="Q9" i="14"/>
  <c r="R9" i="14" s="1"/>
  <c r="Q8" i="14"/>
  <c r="R8" i="14" s="1"/>
  <c r="Q7" i="14"/>
  <c r="R7" i="14" s="1"/>
  <c r="Q6" i="14"/>
  <c r="R6" i="14" s="1"/>
  <c r="Q5" i="14"/>
  <c r="R5" i="14" s="1"/>
  <c r="Q4" i="14"/>
  <c r="R4" i="14" s="1"/>
  <c r="Q13" i="13"/>
  <c r="R13" i="13" s="1"/>
  <c r="Q12" i="13"/>
  <c r="R12" i="13" s="1"/>
  <c r="Q11" i="13"/>
  <c r="R11" i="13" s="1"/>
  <c r="R10" i="13"/>
  <c r="Q10" i="13"/>
  <c r="Q9" i="13"/>
  <c r="R9" i="13" s="1"/>
  <c r="Q8" i="13"/>
  <c r="R8" i="13" s="1"/>
  <c r="Q7" i="13"/>
  <c r="R7" i="13" s="1"/>
  <c r="Q6" i="13"/>
  <c r="R6" i="13" s="1"/>
  <c r="Q5" i="13"/>
  <c r="R5" i="13" s="1"/>
  <c r="Q4" i="13"/>
  <c r="R4" i="13" s="1"/>
  <c r="S13" i="12"/>
  <c r="T13" i="12" s="1"/>
  <c r="S12" i="12"/>
  <c r="T12" i="12" s="1"/>
  <c r="S11" i="12"/>
  <c r="T11" i="12" s="1"/>
  <c r="S10" i="12"/>
  <c r="T10" i="12" s="1"/>
  <c r="S9" i="12"/>
  <c r="T9" i="12" s="1"/>
  <c r="S8" i="12"/>
  <c r="T8" i="12" s="1"/>
  <c r="S7" i="12"/>
  <c r="T7" i="12" s="1"/>
  <c r="S6" i="12"/>
  <c r="T6" i="12" s="1"/>
  <c r="S5" i="12"/>
  <c r="T5" i="12" s="1"/>
  <c r="S4" i="12"/>
  <c r="T4" i="12" s="1"/>
  <c r="S13" i="11"/>
  <c r="T13" i="11" s="1"/>
  <c r="S12" i="11"/>
  <c r="T12" i="11" s="1"/>
  <c r="S11" i="11"/>
  <c r="T11" i="11" s="1"/>
  <c r="S10" i="11"/>
  <c r="T10" i="11" s="1"/>
  <c r="S9" i="11"/>
  <c r="T9" i="11" s="1"/>
  <c r="S8" i="11"/>
  <c r="T8" i="11" s="1"/>
  <c r="S7" i="11"/>
  <c r="T7" i="11" s="1"/>
  <c r="S6" i="11"/>
  <c r="T6" i="11" s="1"/>
  <c r="S5" i="11"/>
  <c r="T5" i="11" s="1"/>
  <c r="S4" i="11"/>
  <c r="T4" i="11" s="1"/>
  <c r="L13" i="14"/>
  <c r="L12" i="14"/>
  <c r="L11" i="14"/>
  <c r="L5" i="14"/>
  <c r="L6" i="14"/>
  <c r="L4" i="14"/>
  <c r="L7" i="14"/>
  <c r="L8" i="14"/>
  <c r="L9" i="14"/>
  <c r="L10" i="14"/>
  <c r="L2" i="14"/>
  <c r="N8" i="12"/>
  <c r="N7" i="12"/>
  <c r="N6" i="12"/>
  <c r="N4" i="12"/>
  <c r="N5" i="12"/>
  <c r="N9" i="12"/>
  <c r="N10" i="12"/>
  <c r="N11" i="12"/>
  <c r="N12" i="12"/>
  <c r="N13" i="12"/>
  <c r="N2" i="12"/>
  <c r="L12" i="13"/>
  <c r="L11" i="13"/>
  <c r="L6" i="13"/>
  <c r="L9" i="13"/>
  <c r="L7" i="13"/>
  <c r="L4" i="13"/>
  <c r="L10" i="13"/>
  <c r="L5" i="13"/>
  <c r="L13" i="13"/>
  <c r="L8" i="13"/>
  <c r="L2" i="13"/>
  <c r="N8" i="11"/>
  <c r="N7" i="11"/>
  <c r="N4" i="11"/>
  <c r="N6" i="11"/>
  <c r="N5" i="11"/>
  <c r="N9" i="11"/>
  <c r="N12" i="11"/>
  <c r="N10" i="11"/>
  <c r="N13" i="11"/>
  <c r="N11" i="11"/>
  <c r="N2" i="11"/>
  <c r="S9" i="14" l="1"/>
  <c r="U9" i="14" s="1"/>
  <c r="S13" i="14"/>
  <c r="U13" i="14" s="1"/>
  <c r="S11" i="14"/>
  <c r="U11" i="14" s="1"/>
  <c r="S7" i="14"/>
  <c r="U7" i="14" s="1"/>
  <c r="S5" i="14"/>
  <c r="U5" i="14" s="1"/>
  <c r="S12" i="14"/>
  <c r="U12" i="14" s="1"/>
  <c r="S10" i="14"/>
  <c r="U10" i="14" s="1"/>
  <c r="S8" i="14"/>
  <c r="U8" i="14" s="1"/>
  <c r="S6" i="14"/>
  <c r="U6" i="14" s="1"/>
  <c r="S4" i="14"/>
  <c r="U4" i="14" s="1"/>
  <c r="S13" i="13"/>
  <c r="U13" i="13" s="1"/>
  <c r="S11" i="13"/>
  <c r="U11" i="13" s="1"/>
  <c r="S9" i="13"/>
  <c r="U9" i="13" s="1"/>
  <c r="S7" i="13"/>
  <c r="U7" i="13" s="1"/>
  <c r="S5" i="13"/>
  <c r="U5" i="13" s="1"/>
  <c r="S12" i="13"/>
  <c r="U12" i="13" s="1"/>
  <c r="S10" i="13"/>
  <c r="U10" i="13" s="1"/>
  <c r="S8" i="13"/>
  <c r="U8" i="13" s="1"/>
  <c r="S6" i="13"/>
  <c r="U6" i="13" s="1"/>
  <c r="S4" i="13"/>
  <c r="U4" i="13" s="1"/>
  <c r="U12" i="12"/>
  <c r="W12" i="12" s="1"/>
  <c r="U8" i="12"/>
  <c r="W8" i="12" s="1"/>
  <c r="U4" i="12"/>
  <c r="W4" i="12" s="1"/>
  <c r="U13" i="12"/>
  <c r="W13" i="12" s="1"/>
  <c r="U7" i="12"/>
  <c r="W7" i="12" s="1"/>
  <c r="U10" i="12"/>
  <c r="W10" i="12" s="1"/>
  <c r="U6" i="12"/>
  <c r="W6" i="12" s="1"/>
  <c r="U9" i="12"/>
  <c r="W9" i="12" s="1"/>
  <c r="U11" i="12"/>
  <c r="W11" i="12" s="1"/>
  <c r="U5" i="12"/>
  <c r="W5" i="12" s="1"/>
  <c r="U8" i="11"/>
  <c r="W8" i="11" s="1"/>
  <c r="U5" i="11"/>
  <c r="W5" i="11" s="1"/>
  <c r="U10" i="11"/>
  <c r="W10" i="11" s="1"/>
  <c r="U6" i="11"/>
  <c r="W6" i="11" s="1"/>
  <c r="U11" i="11"/>
  <c r="W11" i="11" s="1"/>
  <c r="U9" i="11"/>
  <c r="W9" i="11" s="1"/>
  <c r="U12" i="11"/>
  <c r="W12" i="11" s="1"/>
  <c r="U4" i="11"/>
  <c r="W4" i="11" s="1"/>
  <c r="U13" i="11"/>
  <c r="W13" i="11" s="1"/>
  <c r="U7" i="11"/>
  <c r="W7" i="11" s="1"/>
  <c r="I6" i="4"/>
  <c r="I7" i="4"/>
  <c r="I9" i="4"/>
  <c r="I4" i="4"/>
  <c r="I8" i="4"/>
  <c r="I5" i="4"/>
  <c r="I11" i="4"/>
  <c r="I10" i="4"/>
  <c r="I12" i="4"/>
  <c r="I13" i="4"/>
  <c r="I8" i="5"/>
  <c r="I7" i="5"/>
  <c r="I4" i="5"/>
  <c r="I6" i="5"/>
  <c r="I5" i="5"/>
  <c r="I9" i="5"/>
  <c r="I12" i="5"/>
  <c r="I10" i="5"/>
  <c r="I11" i="5"/>
  <c r="I13" i="5"/>
  <c r="I2" i="5"/>
  <c r="I2" i="4"/>
  <c r="I2" i="3"/>
  <c r="I7" i="3"/>
  <c r="I6" i="3"/>
  <c r="I8" i="3"/>
  <c r="I5" i="3"/>
  <c r="I4" i="3"/>
  <c r="I10" i="3"/>
  <c r="I12" i="3"/>
  <c r="I13" i="3"/>
  <c r="I11" i="3"/>
  <c r="I9" i="3"/>
  <c r="N13" i="5"/>
  <c r="O13" i="5" s="1"/>
  <c r="N12" i="5"/>
  <c r="O12" i="5" s="1"/>
  <c r="N11" i="5"/>
  <c r="O11" i="5" s="1"/>
  <c r="N10" i="5"/>
  <c r="O10" i="5" s="1"/>
  <c r="N9" i="5"/>
  <c r="O9" i="5" s="1"/>
  <c r="N8" i="5"/>
  <c r="O8" i="5" s="1"/>
  <c r="N7" i="5"/>
  <c r="O7" i="5" s="1"/>
  <c r="N6" i="5"/>
  <c r="O6" i="5" s="1"/>
  <c r="N5" i="5"/>
  <c r="O5" i="5" s="1"/>
  <c r="N4" i="5"/>
  <c r="O4" i="5" s="1"/>
  <c r="N13" i="4"/>
  <c r="O13" i="4" s="1"/>
  <c r="N12" i="4"/>
  <c r="O12" i="4" s="1"/>
  <c r="N11" i="4"/>
  <c r="O11" i="4" s="1"/>
  <c r="N10" i="4"/>
  <c r="O10" i="4" s="1"/>
  <c r="N9" i="4"/>
  <c r="O9" i="4" s="1"/>
  <c r="N8" i="4"/>
  <c r="O8" i="4" s="1"/>
  <c r="N7" i="4"/>
  <c r="O7" i="4" s="1"/>
  <c r="N6" i="4"/>
  <c r="O6" i="4" s="1"/>
  <c r="N5" i="4"/>
  <c r="O5" i="4" s="1"/>
  <c r="N4" i="4"/>
  <c r="O4" i="4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K13" i="6"/>
  <c r="L13" i="6" s="1"/>
  <c r="L12" i="6"/>
  <c r="K12" i="6"/>
  <c r="K11" i="6"/>
  <c r="L11" i="6" s="1"/>
  <c r="L10" i="6"/>
  <c r="K10" i="6"/>
  <c r="K9" i="6"/>
  <c r="L9" i="6" s="1"/>
  <c r="L8" i="6"/>
  <c r="K8" i="6"/>
  <c r="K7" i="6"/>
  <c r="L7" i="6" s="1"/>
  <c r="L6" i="6"/>
  <c r="K6" i="6"/>
  <c r="K5" i="6"/>
  <c r="L5" i="6" s="1"/>
  <c r="L4" i="6"/>
  <c r="K4" i="6"/>
  <c r="K13" i="7"/>
  <c r="L13" i="7" s="1"/>
  <c r="K12" i="7"/>
  <c r="L12" i="7" s="1"/>
  <c r="K11" i="7"/>
  <c r="L11" i="7" s="1"/>
  <c r="K10" i="7"/>
  <c r="L10" i="7" s="1"/>
  <c r="K9" i="7"/>
  <c r="L9" i="7" s="1"/>
  <c r="L8" i="7"/>
  <c r="K8" i="7"/>
  <c r="K7" i="7"/>
  <c r="L7" i="7" s="1"/>
  <c r="K6" i="7"/>
  <c r="L6" i="7" s="1"/>
  <c r="K5" i="7"/>
  <c r="L5" i="7" s="1"/>
  <c r="K4" i="7"/>
  <c r="L4" i="7" s="1"/>
  <c r="K13" i="8"/>
  <c r="L13" i="8" s="1"/>
  <c r="L12" i="8"/>
  <c r="K12" i="8"/>
  <c r="K11" i="8"/>
  <c r="L11" i="8" s="1"/>
  <c r="L10" i="8"/>
  <c r="K10" i="8"/>
  <c r="K9" i="8"/>
  <c r="L9" i="8" s="1"/>
  <c r="L8" i="8"/>
  <c r="K8" i="8"/>
  <c r="K7" i="8"/>
  <c r="L7" i="8" s="1"/>
  <c r="L6" i="8"/>
  <c r="K6" i="8"/>
  <c r="K5" i="8"/>
  <c r="L5" i="8" s="1"/>
  <c r="L4" i="8"/>
  <c r="K4" i="8"/>
  <c r="N13" i="9"/>
  <c r="O13" i="9" s="1"/>
  <c r="N12" i="9"/>
  <c r="O12" i="9" s="1"/>
  <c r="N11" i="9"/>
  <c r="O11" i="9" s="1"/>
  <c r="O10" i="9"/>
  <c r="N10" i="9"/>
  <c r="N9" i="9"/>
  <c r="O9" i="9" s="1"/>
  <c r="N8" i="9"/>
  <c r="O8" i="9" s="1"/>
  <c r="O7" i="9"/>
  <c r="N7" i="9"/>
  <c r="O6" i="9"/>
  <c r="N6" i="9"/>
  <c r="N5" i="9"/>
  <c r="O5" i="9" s="1"/>
  <c r="N4" i="9"/>
  <c r="O4" i="9" s="1"/>
  <c r="R13" i="2"/>
  <c r="R12" i="2"/>
  <c r="R11" i="2"/>
  <c r="R10" i="2"/>
  <c r="R9" i="2"/>
  <c r="R8" i="2"/>
  <c r="R7" i="2"/>
  <c r="R6" i="2"/>
  <c r="R5" i="2"/>
  <c r="R4" i="2"/>
  <c r="R2" i="2"/>
  <c r="P12" i="5" l="1"/>
  <c r="R12" i="5" s="1"/>
  <c r="P8" i="5"/>
  <c r="R8" i="5" s="1"/>
  <c r="P4" i="5"/>
  <c r="R4" i="5" s="1"/>
  <c r="P11" i="5"/>
  <c r="R11" i="5" s="1"/>
  <c r="P7" i="5"/>
  <c r="R7" i="5" s="1"/>
  <c r="P10" i="5"/>
  <c r="R10" i="5" s="1"/>
  <c r="P6" i="5"/>
  <c r="R6" i="5" s="1"/>
  <c r="P9" i="5"/>
  <c r="R9" i="5" s="1"/>
  <c r="P13" i="5"/>
  <c r="R13" i="5" s="1"/>
  <c r="P5" i="5"/>
  <c r="R5" i="5" s="1"/>
  <c r="P9" i="4"/>
  <c r="R9" i="4" s="1"/>
  <c r="P13" i="4"/>
  <c r="R13" i="4" s="1"/>
  <c r="P11" i="4"/>
  <c r="R11" i="4" s="1"/>
  <c r="P7" i="4"/>
  <c r="R7" i="4" s="1"/>
  <c r="P5" i="4"/>
  <c r="R5" i="4" s="1"/>
  <c r="P8" i="4"/>
  <c r="R8" i="4" s="1"/>
  <c r="P6" i="4"/>
  <c r="R6" i="4" s="1"/>
  <c r="P12" i="4"/>
  <c r="R12" i="4" s="1"/>
  <c r="P4" i="4"/>
  <c r="R4" i="4" s="1"/>
  <c r="P10" i="4"/>
  <c r="R10" i="4" s="1"/>
  <c r="P13" i="3"/>
  <c r="R13" i="3" s="1"/>
  <c r="P11" i="3"/>
  <c r="R11" i="3" s="1"/>
  <c r="P9" i="3"/>
  <c r="R9" i="3" s="1"/>
  <c r="P7" i="3"/>
  <c r="R7" i="3" s="1"/>
  <c r="P5" i="3"/>
  <c r="R5" i="3" s="1"/>
  <c r="P12" i="3"/>
  <c r="R12" i="3" s="1"/>
  <c r="P10" i="3"/>
  <c r="R10" i="3" s="1"/>
  <c r="P8" i="3"/>
  <c r="R8" i="3" s="1"/>
  <c r="P6" i="3"/>
  <c r="R6" i="3" s="1"/>
  <c r="P4" i="3"/>
  <c r="R4" i="3" s="1"/>
  <c r="M12" i="6"/>
  <c r="O12" i="6" s="1"/>
  <c r="M5" i="6"/>
  <c r="O5" i="6" s="1"/>
  <c r="M7" i="6"/>
  <c r="O7" i="6" s="1"/>
  <c r="M9" i="6"/>
  <c r="O9" i="6" s="1"/>
  <c r="M11" i="6"/>
  <c r="O11" i="6" s="1"/>
  <c r="M13" i="6"/>
  <c r="O13" i="6" s="1"/>
  <c r="M4" i="6"/>
  <c r="O4" i="6" s="1"/>
  <c r="M6" i="6"/>
  <c r="O6" i="6" s="1"/>
  <c r="M8" i="6"/>
  <c r="O8" i="6" s="1"/>
  <c r="M10" i="6"/>
  <c r="O10" i="6" s="1"/>
  <c r="M13" i="7"/>
  <c r="O13" i="7" s="1"/>
  <c r="M11" i="7"/>
  <c r="O11" i="7" s="1"/>
  <c r="M9" i="7"/>
  <c r="O9" i="7" s="1"/>
  <c r="M7" i="7"/>
  <c r="O7" i="7" s="1"/>
  <c r="M5" i="7"/>
  <c r="O5" i="7" s="1"/>
  <c r="M12" i="7"/>
  <c r="O12" i="7" s="1"/>
  <c r="M10" i="7"/>
  <c r="O10" i="7" s="1"/>
  <c r="M8" i="7"/>
  <c r="O8" i="7" s="1"/>
  <c r="M6" i="7"/>
  <c r="O6" i="7" s="1"/>
  <c r="M4" i="7"/>
  <c r="O4" i="7" s="1"/>
  <c r="M13" i="8"/>
  <c r="O13" i="8" s="1"/>
  <c r="M10" i="8"/>
  <c r="O10" i="8" s="1"/>
  <c r="M6" i="8"/>
  <c r="O6" i="8" s="1"/>
  <c r="M12" i="8"/>
  <c r="O12" i="8" s="1"/>
  <c r="M4" i="8"/>
  <c r="O4" i="8" s="1"/>
  <c r="M8" i="8"/>
  <c r="O8" i="8" s="1"/>
  <c r="M5" i="8"/>
  <c r="O5" i="8" s="1"/>
  <c r="M7" i="8"/>
  <c r="O7" i="8" s="1"/>
  <c r="M9" i="8"/>
  <c r="O9" i="8" s="1"/>
  <c r="M11" i="8"/>
  <c r="O11" i="8" s="1"/>
  <c r="P12" i="9"/>
  <c r="P4" i="9"/>
  <c r="P9" i="9"/>
  <c r="P6" i="9"/>
  <c r="P11" i="9"/>
  <c r="P8" i="9"/>
  <c r="P13" i="9"/>
  <c r="P5" i="9"/>
  <c r="P10" i="9"/>
  <c r="P7" i="9"/>
  <c r="R13" i="1"/>
  <c r="R12" i="1"/>
  <c r="R11" i="1"/>
  <c r="R10" i="1"/>
  <c r="R9" i="1"/>
  <c r="R8" i="1"/>
  <c r="R7" i="1"/>
  <c r="R6" i="1"/>
  <c r="R5" i="1"/>
  <c r="R4" i="1"/>
  <c r="R2" i="1"/>
</calcChain>
</file>

<file path=xl/sharedStrings.xml><?xml version="1.0" encoding="utf-8"?>
<sst xmlns="http://schemas.openxmlformats.org/spreadsheetml/2006/main" count="632" uniqueCount="50">
  <si>
    <t>TF-IDF</t>
  </si>
  <si>
    <t>ELMo</t>
  </si>
  <si>
    <t>USE</t>
  </si>
  <si>
    <t>Sentence length</t>
  </si>
  <si>
    <t>Stopword count</t>
  </si>
  <si>
    <t>WH question type</t>
  </si>
  <si>
    <t>Glucose test</t>
  </si>
  <si>
    <t>Glucose range</t>
  </si>
  <si>
    <t>HbA1c test</t>
  </si>
  <si>
    <t>HbA1c range</t>
  </si>
  <si>
    <t>Creatinine test</t>
  </si>
  <si>
    <t>Creatinine range</t>
  </si>
  <si>
    <t>Total</t>
  </si>
  <si>
    <t>GS</t>
  </si>
  <si>
    <t xml:space="preserve">uric acid level 8.5 creatinine 1.3 &amp; triglycerides214 suggest me diet? </t>
  </si>
  <si>
    <t>[]</t>
  </si>
  <si>
    <t>['Creatinine', '=', '8.5', 'Creatinine', '=', '1.3']</t>
  </si>
  <si>
    <t xml:space="preserve">My mother aged 45 has only one kidney.creatinine level 4.2,Urea 50,what diet she should take,what medicine? </t>
  </si>
  <si>
    <t>['Creatinine', '=', '4.2', 'Creatinine', '=', '50']</t>
  </si>
  <si>
    <t xml:space="preserve">My mother aged 45 has only one kidney.creatinine level 4.2,Urea 50,what diet she should take,what medicin? </t>
  </si>
  <si>
    <t xml:space="preserve">I am female. Age 55years. My S creatinine 5.1 what can I do? </t>
  </si>
  <si>
    <t>['Creatinine', '=', '5.1']</t>
  </si>
  <si>
    <t>diabetes, creatinine 3? my mother has type 2 diabetes, now creatinine level is 3. any suggestions?</t>
  </si>
  <si>
    <t>['Creatinine', '=', '3']</t>
  </si>
  <si>
    <t>my serum creatinine level is 1.42 is it riski? i am alcoholic</t>
  </si>
  <si>
    <t>['serum_creatinine_level', '=', '1.42']</t>
  </si>
  <si>
    <t xml:space="preserve">my uric acid level is 537umol/L can u suggest the diet.....? </t>
  </si>
  <si>
    <t xml:space="preserve">does the blood sugar level increase due to increased level of uric acid in the body? </t>
  </si>
  <si>
    <t>how to control acidity? please suggest some home remedies for acidity , purely herbal.</t>
  </si>
  <si>
    <t>acidity problem......? acidity that is burning in below to neck  up to stomach after 1-2 hr of eating food....help</t>
  </si>
  <si>
    <t>permissible cholesterol hdl and ldl values? triglycerides, values</t>
  </si>
  <si>
    <t>i</t>
  </si>
  <si>
    <t>Rel i</t>
  </si>
  <si>
    <t>log2(i+1)</t>
  </si>
  <si>
    <t>Rel i/log2(i+1)</t>
  </si>
  <si>
    <t>IDCG</t>
  </si>
  <si>
    <t>DCG</t>
  </si>
  <si>
    <t>nDCG</t>
  </si>
  <si>
    <t>With lab</t>
  </si>
  <si>
    <t>No lab</t>
  </si>
  <si>
    <t>ELMo+lab - nDCG</t>
  </si>
  <si>
    <t>tfidf+lab - nDCG</t>
  </si>
  <si>
    <t>USE+lab - nDCG</t>
  </si>
  <si>
    <t>ELMo - nDCG</t>
  </si>
  <si>
    <t>tfidf - nDCG</t>
  </si>
  <si>
    <t>USE - nDCG</t>
  </si>
  <si>
    <t>All+noLab+fea</t>
    <phoneticPr fontId="1" type="noConversion"/>
  </si>
  <si>
    <t>All+noLab+noFea</t>
    <phoneticPr fontId="1" type="noConversion"/>
  </si>
  <si>
    <t>All+lab+fea</t>
    <phoneticPr fontId="1" type="noConversion"/>
  </si>
  <si>
    <t>All+lab+noFea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</si>
</sst>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Chart!$A$2</c:f>
              <c:strCache>
                <c:ptCount val="1"/>
                <c:pt idx="0">
                  <c:v>All+lab+fea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Chart!$A$3:$A$12</c:f>
              <c:numCache>
                <c:formatCode>General</c:formatCode>
                <c:ptCount val="10"/>
                <c:pt idx="0">
                  <c:v>0.84615384615384515</c:v>
                </c:pt>
                <c:pt idx="1">
                  <c:v>0.75688012143717098</c:v>
                </c:pt>
                <c:pt idx="2">
                  <c:v>0.78823195314897287</c:v>
                </c:pt>
                <c:pt idx="3">
                  <c:v>0.85931052719806422</c:v>
                </c:pt>
                <c:pt idx="4">
                  <c:v>0.92879491523893476</c:v>
                </c:pt>
                <c:pt idx="5">
                  <c:v>0.93396764233419305</c:v>
                </c:pt>
                <c:pt idx="6">
                  <c:v>0.91948831629264582</c:v>
                </c:pt>
                <c:pt idx="7">
                  <c:v>0.90540458917648436</c:v>
                </c:pt>
                <c:pt idx="8">
                  <c:v>0.92941143329192832</c:v>
                </c:pt>
                <c:pt idx="9">
                  <c:v>0.9370945016588097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Chart!$B$2</c:f>
              <c:strCache>
                <c:ptCount val="1"/>
                <c:pt idx="0">
                  <c:v>All+lab+noFea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Chart!$B$3:$B$12</c:f>
              <c:numCache>
                <c:formatCode>General</c:formatCode>
                <c:ptCount val="10"/>
                <c:pt idx="0">
                  <c:v>0.76923076915384669</c:v>
                </c:pt>
                <c:pt idx="1">
                  <c:v>0.7097149527157407</c:v>
                </c:pt>
                <c:pt idx="2">
                  <c:v>0.76950682487297395</c:v>
                </c:pt>
                <c:pt idx="3">
                  <c:v>0.84318609942416922</c:v>
                </c:pt>
                <c:pt idx="4">
                  <c:v>0.91413373860858183</c:v>
                </c:pt>
                <c:pt idx="5">
                  <c:v>0.92037153382163928</c:v>
                </c:pt>
                <c:pt idx="6">
                  <c:v>0.92382386386153892</c:v>
                </c:pt>
                <c:pt idx="7">
                  <c:v>0.92565417145138695</c:v>
                </c:pt>
                <c:pt idx="8">
                  <c:v>0.92677345770072994</c:v>
                </c:pt>
                <c:pt idx="9">
                  <c:v>0.92729896726458183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Chart!$C$2</c:f>
              <c:strCache>
                <c:ptCount val="1"/>
                <c:pt idx="0">
                  <c:v>ELMo+lab - nDCG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Chart!$C$3:$C$12</c:f>
              <c:numCache>
                <c:formatCode>General</c:formatCode>
                <c:ptCount val="10"/>
                <c:pt idx="0">
                  <c:v>0.61538461546153889</c:v>
                </c:pt>
                <c:pt idx="1">
                  <c:v>0.67490043189964499</c:v>
                </c:pt>
                <c:pt idx="2">
                  <c:v>0.77931353061389308</c:v>
                </c:pt>
                <c:pt idx="3">
                  <c:v>0.85163076885919642</c:v>
                </c:pt>
                <c:pt idx="4">
                  <c:v>0.89912520627109893</c:v>
                </c:pt>
                <c:pt idx="5">
                  <c:v>0.84349389308937828</c:v>
                </c:pt>
                <c:pt idx="6">
                  <c:v>0.87195702773256545</c:v>
                </c:pt>
                <c:pt idx="7">
                  <c:v>0.86702445271591477</c:v>
                </c:pt>
                <c:pt idx="8">
                  <c:v>0.89160911484518501</c:v>
                </c:pt>
                <c:pt idx="9">
                  <c:v>0.90673996138930946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Chart!$D$2</c:f>
              <c:strCache>
                <c:ptCount val="1"/>
                <c:pt idx="0">
                  <c:v>tfidf+lab - nDCG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Chart!$D$3:$D$12</c:f>
              <c:numCache>
                <c:formatCode>General</c:formatCode>
                <c:ptCount val="10"/>
                <c:pt idx="0">
                  <c:v>0.76923076915384669</c:v>
                </c:pt>
                <c:pt idx="1">
                  <c:v>0.69483599856157729</c:v>
                </c:pt>
                <c:pt idx="2">
                  <c:v>0.79514284080693809</c:v>
                </c:pt>
                <c:pt idx="3">
                  <c:v>0.8652615736876732</c:v>
                </c:pt>
                <c:pt idx="4">
                  <c:v>0.87748874597218396</c:v>
                </c:pt>
                <c:pt idx="5">
                  <c:v>0.92028985497347171</c:v>
                </c:pt>
                <c:pt idx="6">
                  <c:v>0.90640353591109957</c:v>
                </c:pt>
                <c:pt idx="7">
                  <c:v>0.92467061335874312</c:v>
                </c:pt>
                <c:pt idx="8">
                  <c:v>0.9258047072048271</c:v>
                </c:pt>
                <c:pt idx="9">
                  <c:v>0.92633716899712781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Chart!$E$2</c:f>
              <c:strCache>
                <c:ptCount val="1"/>
                <c:pt idx="0">
                  <c:v>USE+lab - nDCG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Chart!$E$3:$E$12</c:f>
              <c:numCache>
                <c:formatCode>General</c:formatCode>
                <c:ptCount val="10"/>
                <c:pt idx="0">
                  <c:v>0.84615384615384515</c:v>
                </c:pt>
                <c:pt idx="1">
                  <c:v>0.75688012143717098</c:v>
                </c:pt>
                <c:pt idx="2">
                  <c:v>0.78823195314897287</c:v>
                </c:pt>
                <c:pt idx="3">
                  <c:v>0.85931052719806422</c:v>
                </c:pt>
                <c:pt idx="4">
                  <c:v>0.92879491523893476</c:v>
                </c:pt>
                <c:pt idx="5">
                  <c:v>0.93396764233419305</c:v>
                </c:pt>
                <c:pt idx="6">
                  <c:v>0.91948831629264582</c:v>
                </c:pt>
                <c:pt idx="7">
                  <c:v>0.91341369230085889</c:v>
                </c:pt>
                <c:pt idx="8">
                  <c:v>0.93729995831297575</c:v>
                </c:pt>
                <c:pt idx="9">
                  <c:v>0.93774992454824846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Chart!$F$2</c:f>
              <c:strCache>
                <c:ptCount val="1"/>
                <c:pt idx="0">
                  <c:v>All+noLab+fea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Chart!$F$3:$F$12</c:f>
              <c:numCache>
                <c:formatCode>General</c:formatCode>
                <c:ptCount val="10"/>
                <c:pt idx="0">
                  <c:v>0.57692307692307732</c:v>
                </c:pt>
                <c:pt idx="1">
                  <c:v>0.44301248980342822</c:v>
                </c:pt>
                <c:pt idx="2">
                  <c:v>0.55773877803086502</c:v>
                </c:pt>
                <c:pt idx="3">
                  <c:v>0.59138601786799583</c:v>
                </c:pt>
                <c:pt idx="4">
                  <c:v>0.54906266329258091</c:v>
                </c:pt>
                <c:pt idx="5">
                  <c:v>0.6060363774291414</c:v>
                </c:pt>
                <c:pt idx="6">
                  <c:v>0.6231168577410765</c:v>
                </c:pt>
                <c:pt idx="7">
                  <c:v>0.71226337684139229</c:v>
                </c:pt>
                <c:pt idx="8">
                  <c:v>0.79939851466400724</c:v>
                </c:pt>
                <c:pt idx="9">
                  <c:v>0.80801461946846942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Chart!$G$2</c:f>
              <c:strCache>
                <c:ptCount val="1"/>
                <c:pt idx="0">
                  <c:v>All+noLab+noFea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Chart!$G$3:$G$12</c:f>
              <c:numCache>
                <c:formatCode>General</c:formatCode>
                <c:ptCount val="10"/>
                <c:pt idx="0">
                  <c:v>0.57692307692307732</c:v>
                </c:pt>
                <c:pt idx="1">
                  <c:v>0.65131784751534672</c:v>
                </c:pt>
                <c:pt idx="2">
                  <c:v>0.66696276105152275</c:v>
                </c:pt>
                <c:pt idx="3">
                  <c:v>0.64377359353452923</c:v>
                </c:pt>
                <c:pt idx="4">
                  <c:v>0.61938306794957732</c:v>
                </c:pt>
                <c:pt idx="5">
                  <c:v>0.59375981798111788</c:v>
                </c:pt>
                <c:pt idx="6">
                  <c:v>0.57668817371414516</c:v>
                </c:pt>
                <c:pt idx="7">
                  <c:v>0.6509320429206138</c:v>
                </c:pt>
                <c:pt idx="8">
                  <c:v>0.7389905320603305</c:v>
                </c:pt>
                <c:pt idx="9">
                  <c:v>0.8269815464598399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Chart!$H$2</c:f>
              <c:strCache>
                <c:ptCount val="1"/>
                <c:pt idx="0">
                  <c:v>ELMo - nDCG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Chart!$H$3:$H$12</c:f>
              <c:numCache>
                <c:formatCode>General</c:formatCode>
                <c:ptCount val="10"/>
                <c:pt idx="0">
                  <c:v>7.69230769230769E-2</c:v>
                </c:pt>
                <c:pt idx="1">
                  <c:v>0.27034948054034785</c:v>
                </c:pt>
                <c:pt idx="2">
                  <c:v>0.36446489094580659</c:v>
                </c:pt>
                <c:pt idx="3">
                  <c:v>0.4527332570077085</c:v>
                </c:pt>
                <c:pt idx="4">
                  <c:v>0.43433572536466147</c:v>
                </c:pt>
                <c:pt idx="5">
                  <c:v>0.45121351659505504</c:v>
                </c:pt>
                <c:pt idx="6">
                  <c:v>0.54437517701650473</c:v>
                </c:pt>
                <c:pt idx="7">
                  <c:v>0.63541364684014967</c:v>
                </c:pt>
                <c:pt idx="8">
                  <c:v>0.708650635654832</c:v>
                </c:pt>
                <c:pt idx="9">
                  <c:v>0.72509448193352533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Chart!$I$2</c:f>
              <c:strCache>
                <c:ptCount val="1"/>
                <c:pt idx="0">
                  <c:v>tfidf - nDCG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Chart!$I$3:$I$12</c:f>
              <c:numCache>
                <c:formatCode>General</c:formatCode>
                <c:ptCount val="10"/>
                <c:pt idx="0">
                  <c:v>0.57692307692307732</c:v>
                </c:pt>
                <c:pt idx="1">
                  <c:v>0.44301248980342822</c:v>
                </c:pt>
                <c:pt idx="2">
                  <c:v>0.53901364975486599</c:v>
                </c:pt>
                <c:pt idx="3">
                  <c:v>0.5335951117944927</c:v>
                </c:pt>
                <c:pt idx="4">
                  <c:v>0.50785957081896871</c:v>
                </c:pt>
                <c:pt idx="5">
                  <c:v>0.59688469251017084</c:v>
                </c:pt>
                <c:pt idx="6">
                  <c:v>0.68373070978670802</c:v>
                </c:pt>
                <c:pt idx="7">
                  <c:v>0.73137532549776307</c:v>
                </c:pt>
                <c:pt idx="8">
                  <c:v>0.80316759859022968</c:v>
                </c:pt>
                <c:pt idx="9">
                  <c:v>0.80458016439176705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Chart!$J$2</c:f>
              <c:strCache>
                <c:ptCount val="1"/>
                <c:pt idx="0">
                  <c:v>USE - nDCG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Chart!$J$3:$J$12</c:f>
              <c:numCache>
                <c:formatCode>General</c:formatCode>
                <c:ptCount val="10"/>
                <c:pt idx="0">
                  <c:v>0.57692307692307732</c:v>
                </c:pt>
                <c:pt idx="1">
                  <c:v>0.68107575579391499</c:v>
                </c:pt>
                <c:pt idx="2">
                  <c:v>0.59696560088396644</c:v>
                </c:pt>
                <c:pt idx="3">
                  <c:v>0.5418317389275602</c:v>
                </c:pt>
                <c:pt idx="4">
                  <c:v>0.58340935280321649</c:v>
                </c:pt>
                <c:pt idx="5">
                  <c:v>0.63788793541847821</c:v>
                </c:pt>
                <c:pt idx="6">
                  <c:v>0.65358747627820923</c:v>
                </c:pt>
                <c:pt idx="7">
                  <c:v>0.74200186840014293</c:v>
                </c:pt>
                <c:pt idx="8">
                  <c:v>0.73835849836979262</c:v>
                </c:pt>
                <c:pt idx="9">
                  <c:v>0.82635404855289396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290616"/>
        <c:axId val="375291008"/>
      </c:lineChart>
      <c:catAx>
        <c:axId val="37529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291008"/>
        <c:crosses val="autoZero"/>
        <c:auto val="1"/>
        <c:lblAlgn val="ctr"/>
        <c:lblOffset val="100"/>
        <c:noMultiLvlLbl val="0"/>
      </c:catAx>
      <c:valAx>
        <c:axId val="3752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29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274320</xdr:colOff>
      <xdr:row>0</xdr:row>
      <xdr:rowOff>38100</xdr:rowOff>
    </xdr:from>
    <xdr:to>
      <xdr:col>20</xdr:col>
      <xdr:colOff>68580</xdr:colOff>
      <xdr:row>19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70" zoomScaleNormal="70" workbookViewId="0">
      <selection sqref="A1:S13"/>
    </sheetView>
  </sheetViews>
  <sheetFormatPr defaultColWidth="13.33203125" defaultRowHeight="14.4" x14ac:dyDescent="0.25"/>
  <cols>
    <col min="1" max="16384" width="13.33203125" style="1"/>
  </cols>
  <sheetData>
    <row r="1" spans="1:19" x14ac:dyDescent="0.25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</row>
    <row r="2" spans="1:19" ht="15.6" x14ac:dyDescent="0.3">
      <c r="A2" s="1">
        <v>158953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0.99999988080000002</v>
      </c>
      <c r="H2" s="2">
        <v>1.0000001190000001</v>
      </c>
      <c r="I2" s="1">
        <v>1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1</v>
      </c>
      <c r="R2" s="1">
        <f>F2*0.14+G2*0.21+H2*0.21+I2*0.08+J2*0.05+K2*0.05+L2*0+M2*0+N2*0+O2*0+P2*0.1+Q2*0.16</f>
        <v>0.949999999958</v>
      </c>
    </row>
    <row r="4" spans="1:19" ht="15.6" x14ac:dyDescent="0.3">
      <c r="A4" s="1">
        <v>1224625</v>
      </c>
      <c r="B4" s="1" t="s">
        <v>17</v>
      </c>
      <c r="C4" s="1" t="s">
        <v>15</v>
      </c>
      <c r="D4" s="1" t="s">
        <v>15</v>
      </c>
      <c r="E4" s="1" t="s">
        <v>18</v>
      </c>
      <c r="F4" s="2">
        <v>0.10412655780000001</v>
      </c>
      <c r="G4" s="2">
        <v>0.58854079250000002</v>
      </c>
      <c r="H4" s="2">
        <v>0.63037312030000003</v>
      </c>
      <c r="I4" s="1">
        <v>0.61538461538461497</v>
      </c>
      <c r="J4" s="1">
        <v>0.57142857142857095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1</v>
      </c>
      <c r="R4" s="1">
        <f t="shared" ref="R4:R5" si="0">F4*0.14+G4*0.21+H4*0.21+I4*0.08+J4*0.05+K4*0.05+L4*0+M4*0+N4*0+O4*0+P4*0.1+Q4*0.16</f>
        <v>0.6083518375821978</v>
      </c>
      <c r="S4" s="1">
        <v>4.3333333333333304</v>
      </c>
    </row>
    <row r="5" spans="1:19" ht="15.6" x14ac:dyDescent="0.3">
      <c r="A5" s="1">
        <v>1229904</v>
      </c>
      <c r="B5" s="1" t="s">
        <v>19</v>
      </c>
      <c r="C5" s="1" t="s">
        <v>15</v>
      </c>
      <c r="D5" s="1" t="s">
        <v>15</v>
      </c>
      <c r="E5" s="1" t="s">
        <v>18</v>
      </c>
      <c r="F5" s="2">
        <v>0.10412655780000001</v>
      </c>
      <c r="G5" s="2">
        <v>0.59081864360000003</v>
      </c>
      <c r="H5" s="2">
        <v>0.65534186360000002</v>
      </c>
      <c r="I5" s="1">
        <v>0.61538461538461497</v>
      </c>
      <c r="J5" s="1">
        <v>0.57142857142857095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1</v>
      </c>
      <c r="R5" s="1">
        <f t="shared" si="0"/>
        <v>0.61407362240619778</v>
      </c>
      <c r="S5" s="1">
        <v>4.3333333333333304</v>
      </c>
    </row>
    <row r="6" spans="1:19" ht="15.6" x14ac:dyDescent="0.3">
      <c r="A6" s="1">
        <v>1330863</v>
      </c>
      <c r="B6" s="1" t="s">
        <v>20</v>
      </c>
      <c r="C6" s="1" t="s">
        <v>15</v>
      </c>
      <c r="D6" s="1" t="s">
        <v>15</v>
      </c>
      <c r="E6" s="1" t="s">
        <v>21</v>
      </c>
      <c r="F6" s="2">
        <v>5.6079294859999997E-2</v>
      </c>
      <c r="G6" s="2">
        <v>0.57667100429999996</v>
      </c>
      <c r="H6" s="2">
        <v>0.72474539280000005</v>
      </c>
      <c r="I6" s="1">
        <v>0.84615384615384603</v>
      </c>
      <c r="J6" s="1">
        <v>0.71428571428571397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1</v>
      </c>
      <c r="R6" s="1">
        <f t="shared" ref="R6:R13" si="1">F6*0.14+G6*0.21+H6*0.21+I6*0.08+J6*0.05+K6*0.05+L6*0+M6*0+N6*0+O6*0+P6*0.1+Q6*0.16</f>
        <v>0.69455513807799341</v>
      </c>
      <c r="S6" s="1">
        <v>3.6666666666666599</v>
      </c>
    </row>
    <row r="7" spans="1:19" ht="15.6" x14ac:dyDescent="0.3">
      <c r="A7" s="1">
        <v>3462200</v>
      </c>
      <c r="B7" s="1" t="s">
        <v>22</v>
      </c>
      <c r="C7" s="1" t="s">
        <v>15</v>
      </c>
      <c r="D7" s="1" t="s">
        <v>15</v>
      </c>
      <c r="E7" s="1" t="s">
        <v>23</v>
      </c>
      <c r="F7" s="2">
        <v>0.20100828539999999</v>
      </c>
      <c r="G7" s="2">
        <v>0.67401766780000005</v>
      </c>
      <c r="H7" s="2">
        <v>0.6781890988</v>
      </c>
      <c r="I7" s="1">
        <v>0.61538461538461497</v>
      </c>
      <c r="J7" s="1">
        <v>0.42857142857142799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1</v>
      </c>
      <c r="R7" s="1">
        <f t="shared" si="1"/>
        <v>0.64276392160134066</v>
      </c>
      <c r="S7" s="1">
        <v>3.3333333330000001</v>
      </c>
    </row>
    <row r="8" spans="1:19" ht="15.6" x14ac:dyDescent="0.3">
      <c r="A8" s="1">
        <v>3386264</v>
      </c>
      <c r="B8" s="1" t="s">
        <v>24</v>
      </c>
      <c r="C8" s="1" t="s">
        <v>15</v>
      </c>
      <c r="D8" s="1" t="s">
        <v>15</v>
      </c>
      <c r="E8" s="1" t="s">
        <v>25</v>
      </c>
      <c r="F8" s="2">
        <v>8.7856796030000003E-2</v>
      </c>
      <c r="G8" s="2">
        <v>0.73697543139999999</v>
      </c>
      <c r="H8" s="2">
        <v>0.68369442219999998</v>
      </c>
      <c r="I8" s="1">
        <v>0.92307692307692302</v>
      </c>
      <c r="J8" s="1">
        <v>0.42857142857142799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1</v>
      </c>
      <c r="R8" s="1">
        <f t="shared" si="1"/>
        <v>0.6659153459749253</v>
      </c>
      <c r="S8" s="1">
        <v>2.6666666669999999</v>
      </c>
    </row>
    <row r="9" spans="1:19" ht="15.6" x14ac:dyDescent="0.3">
      <c r="A9" s="1">
        <v>1561633</v>
      </c>
      <c r="B9" s="1" t="s">
        <v>26</v>
      </c>
      <c r="C9" s="1" t="s">
        <v>15</v>
      </c>
      <c r="D9" s="1" t="s">
        <v>15</v>
      </c>
      <c r="E9" s="1" t="s">
        <v>15</v>
      </c>
      <c r="F9" s="2">
        <v>0.52526764680000004</v>
      </c>
      <c r="G9" s="2">
        <v>0.73935282229999999</v>
      </c>
      <c r="H9" s="2">
        <v>0.90136343240000005</v>
      </c>
      <c r="I9" s="1">
        <v>1</v>
      </c>
      <c r="J9" s="1">
        <v>0.57142857142857095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f t="shared" si="1"/>
        <v>0.52665931261042853</v>
      </c>
      <c r="S9" s="1">
        <v>2.5</v>
      </c>
    </row>
    <row r="10" spans="1:19" ht="15.6" x14ac:dyDescent="0.3">
      <c r="A10" s="1">
        <v>2367631</v>
      </c>
      <c r="B10" s="1" t="s">
        <v>27</v>
      </c>
      <c r="F10" s="2">
        <v>0.1995233048</v>
      </c>
      <c r="G10" s="2">
        <v>0.62556779380000005</v>
      </c>
      <c r="H10" s="2">
        <v>0.6643992662</v>
      </c>
      <c r="I10" s="1">
        <v>0.61538461538461497</v>
      </c>
      <c r="J10" s="1">
        <v>0.42857142857142799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f t="shared" si="1"/>
        <v>0.36948568593134062</v>
      </c>
      <c r="S10" s="1">
        <v>1.6666666666666601</v>
      </c>
    </row>
    <row r="11" spans="1:19" ht="15.6" x14ac:dyDescent="0.3">
      <c r="A11" s="1">
        <v>184577</v>
      </c>
      <c r="B11" s="1" t="s">
        <v>28</v>
      </c>
      <c r="F11" s="2">
        <v>0.2068824075</v>
      </c>
      <c r="G11" s="2">
        <v>0.57165634629999995</v>
      </c>
      <c r="H11" s="2">
        <v>0.69378525020000004</v>
      </c>
      <c r="I11" s="1">
        <v>0.76923076923076905</v>
      </c>
      <c r="J11" s="1">
        <v>0.57142857142857095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f t="shared" si="1"/>
        <v>0.43481616242489007</v>
      </c>
      <c r="S11" s="1">
        <v>1</v>
      </c>
    </row>
    <row r="12" spans="1:19" ht="15.6" x14ac:dyDescent="0.3">
      <c r="A12" s="1">
        <v>3772067</v>
      </c>
      <c r="B12" s="1" t="s">
        <v>29</v>
      </c>
      <c r="C12" s="1" t="s">
        <v>15</v>
      </c>
      <c r="D12" s="1" t="s">
        <v>15</v>
      </c>
      <c r="E12" s="1" t="s">
        <v>15</v>
      </c>
      <c r="F12" s="2">
        <v>0.1194615798</v>
      </c>
      <c r="G12" s="2">
        <v>0.63338834050000004</v>
      </c>
      <c r="H12" s="2">
        <v>0.68589657550000005</v>
      </c>
      <c r="I12" s="1">
        <v>0.38461538461538403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f t="shared" si="1"/>
        <v>0.32454368430123071</v>
      </c>
      <c r="S12" s="1">
        <v>0.66666666666666596</v>
      </c>
    </row>
    <row r="13" spans="1:19" ht="15.6" x14ac:dyDescent="0.3">
      <c r="A13" s="1">
        <v>246860</v>
      </c>
      <c r="B13" s="1" t="s">
        <v>30</v>
      </c>
      <c r="F13" s="2">
        <v>0</v>
      </c>
      <c r="G13" s="2">
        <v>0.75500214099999996</v>
      </c>
      <c r="H13" s="2">
        <v>0.63497769829999995</v>
      </c>
      <c r="I13" s="1">
        <v>0.76923076923076905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f t="shared" si="1"/>
        <v>0.40343422779146149</v>
      </c>
      <c r="S13" s="1">
        <v>0.33333333333333298</v>
      </c>
    </row>
    <row r="23" spans="6:8" ht="15.6" x14ac:dyDescent="0.3">
      <c r="F23" s="2"/>
      <c r="G23" s="2"/>
      <c r="H23" s="2"/>
    </row>
    <row r="24" spans="6:8" ht="15.6" x14ac:dyDescent="0.3">
      <c r="F24" s="2"/>
      <c r="G24" s="2"/>
      <c r="H24" s="2"/>
    </row>
    <row r="25" spans="6:8" ht="15.6" x14ac:dyDescent="0.3">
      <c r="F25" s="2"/>
      <c r="G25" s="2"/>
      <c r="H25" s="2"/>
    </row>
    <row r="26" spans="6:8" ht="15.6" x14ac:dyDescent="0.3">
      <c r="F26" s="2"/>
      <c r="G26" s="2"/>
      <c r="H26" s="2"/>
    </row>
    <row r="27" spans="6:8" ht="15.6" x14ac:dyDescent="0.3">
      <c r="F27" s="2"/>
      <c r="G27" s="2"/>
      <c r="H27" s="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O4" sqref="O4:O13"/>
    </sheetView>
  </sheetViews>
  <sheetFormatPr defaultRowHeight="14.4" x14ac:dyDescent="0.25"/>
  <sheetData>
    <row r="1" spans="1:15" x14ac:dyDescent="0.25">
      <c r="A1" s="1"/>
      <c r="B1" s="1"/>
      <c r="C1" s="1"/>
      <c r="D1" s="1"/>
      <c r="E1" s="1"/>
      <c r="F1" s="1" t="s">
        <v>1</v>
      </c>
      <c r="G1" s="1" t="s">
        <v>13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36</v>
      </c>
      <c r="N1" s="1" t="s">
        <v>35</v>
      </c>
      <c r="O1" s="1" t="s">
        <v>37</v>
      </c>
    </row>
    <row r="2" spans="1:15" ht="15.6" x14ac:dyDescent="0.3">
      <c r="A2" s="1">
        <v>158953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0.99999988080000002</v>
      </c>
      <c r="G2" s="1"/>
      <c r="I2" s="1"/>
      <c r="J2" s="1"/>
      <c r="K2" s="1"/>
      <c r="L2" s="1"/>
      <c r="M2" s="1"/>
      <c r="N2" s="1"/>
      <c r="O2" s="1"/>
    </row>
    <row r="3" spans="1:15" x14ac:dyDescent="0.25">
      <c r="A3" s="1"/>
      <c r="B3" s="1"/>
      <c r="C3" s="1"/>
      <c r="D3" s="1"/>
      <c r="E3" s="1"/>
      <c r="F3" s="1"/>
      <c r="G3" s="1"/>
      <c r="I3" s="1"/>
      <c r="J3" s="1"/>
      <c r="K3" s="1"/>
      <c r="L3" s="1"/>
      <c r="M3" s="1"/>
      <c r="N3" s="1"/>
      <c r="O3" s="1"/>
    </row>
    <row r="4" spans="1:15" ht="15.6" x14ac:dyDescent="0.3">
      <c r="A4" s="1">
        <v>246860</v>
      </c>
      <c r="B4" s="1" t="s">
        <v>30</v>
      </c>
      <c r="C4" s="1"/>
      <c r="D4" s="1"/>
      <c r="E4" s="1"/>
      <c r="F4" s="2">
        <v>0.75500214099999996</v>
      </c>
      <c r="G4" s="1">
        <v>0.33333333333333298</v>
      </c>
      <c r="I4" s="1">
        <v>1</v>
      </c>
      <c r="J4" s="1">
        <v>0.33333333333333298</v>
      </c>
      <c r="K4" s="1">
        <f>LOG(I4+1, 2)</f>
        <v>1</v>
      </c>
      <c r="L4" s="1">
        <f>J4/K4</f>
        <v>0.33333333333333298</v>
      </c>
      <c r="M4" s="1">
        <f>L4</f>
        <v>0.33333333333333298</v>
      </c>
      <c r="N4" s="1">
        <v>4.3333333333333304</v>
      </c>
      <c r="O4" s="1">
        <f>M4/N4</f>
        <v>7.69230769230769E-2</v>
      </c>
    </row>
    <row r="5" spans="1:15" ht="15.6" x14ac:dyDescent="0.3">
      <c r="A5" s="1">
        <v>1561633</v>
      </c>
      <c r="B5" s="1" t="s">
        <v>26</v>
      </c>
      <c r="C5" s="1" t="s">
        <v>15</v>
      </c>
      <c r="D5" s="1" t="s">
        <v>15</v>
      </c>
      <c r="E5" s="1" t="s">
        <v>15</v>
      </c>
      <c r="F5" s="2">
        <v>0.73935282229999999</v>
      </c>
      <c r="G5" s="1">
        <v>2.5</v>
      </c>
      <c r="I5" s="1">
        <v>2</v>
      </c>
      <c r="J5" s="1">
        <v>2.5</v>
      </c>
      <c r="K5" s="1">
        <f t="shared" ref="K5:K13" si="0">LOG(I5+1, 2)</f>
        <v>1.5849625007211563</v>
      </c>
      <c r="L5" s="1">
        <f t="shared" ref="L5:L13" si="1">J5/K5</f>
        <v>1.5773243839286435</v>
      </c>
      <c r="M5" s="1">
        <f>SUM(L$4:L5)</f>
        <v>1.9106577172619765</v>
      </c>
      <c r="N5" s="1">
        <v>7.0673622654763104</v>
      </c>
      <c r="O5" s="1">
        <f t="shared" ref="O5:O13" si="2">M5/N5</f>
        <v>0.27034948054034785</v>
      </c>
    </row>
    <row r="6" spans="1:15" ht="15.6" x14ac:dyDescent="0.3">
      <c r="A6" s="1">
        <v>3386264</v>
      </c>
      <c r="B6" s="1" t="s">
        <v>24</v>
      </c>
      <c r="C6" s="1" t="s">
        <v>15</v>
      </c>
      <c r="D6" s="1" t="s">
        <v>15</v>
      </c>
      <c r="E6" s="1" t="s">
        <v>25</v>
      </c>
      <c r="F6" s="2">
        <v>0.73697543139999999</v>
      </c>
      <c r="G6" s="1">
        <v>2.6666666669999999</v>
      </c>
      <c r="I6" s="1">
        <v>3</v>
      </c>
      <c r="J6" s="1">
        <v>2.6666666669999999</v>
      </c>
      <c r="K6" s="1">
        <f t="shared" si="0"/>
        <v>2</v>
      </c>
      <c r="L6" s="1">
        <f t="shared" si="1"/>
        <v>1.3333333334999999</v>
      </c>
      <c r="M6" s="1">
        <f>SUM(L$4:L6)</f>
        <v>3.2439910507619762</v>
      </c>
      <c r="N6" s="1">
        <v>8.9006955988096408</v>
      </c>
      <c r="O6" s="1">
        <f t="shared" si="2"/>
        <v>0.36446489094580659</v>
      </c>
    </row>
    <row r="7" spans="1:15" ht="15.6" x14ac:dyDescent="0.3">
      <c r="A7" s="1">
        <v>3462200</v>
      </c>
      <c r="B7" s="1" t="s">
        <v>22</v>
      </c>
      <c r="C7" s="1" t="s">
        <v>15</v>
      </c>
      <c r="D7" s="1" t="s">
        <v>15</v>
      </c>
      <c r="E7" s="1" t="s">
        <v>23</v>
      </c>
      <c r="F7" s="2">
        <v>0.67401766780000005</v>
      </c>
      <c r="G7" s="1">
        <v>3.3333333330000001</v>
      </c>
      <c r="I7" s="1">
        <v>4</v>
      </c>
      <c r="J7" s="1">
        <v>3.3333333330000001</v>
      </c>
      <c r="K7" s="1">
        <f t="shared" si="0"/>
        <v>2.3219280948873622</v>
      </c>
      <c r="L7" s="1">
        <f t="shared" si="1"/>
        <v>1.4355885267677515</v>
      </c>
      <c r="M7" s="1">
        <f>SUM(L$4:L7)</f>
        <v>4.6795795775297275</v>
      </c>
      <c r="N7" s="1">
        <v>10.336284125577393</v>
      </c>
      <c r="O7" s="1">
        <f t="shared" si="2"/>
        <v>0.4527332570077085</v>
      </c>
    </row>
    <row r="8" spans="1:15" ht="15.6" x14ac:dyDescent="0.3">
      <c r="A8" s="1">
        <v>3772067</v>
      </c>
      <c r="B8" s="1" t="s">
        <v>29</v>
      </c>
      <c r="C8" s="1" t="s">
        <v>15</v>
      </c>
      <c r="D8" s="1" t="s">
        <v>15</v>
      </c>
      <c r="E8" s="1" t="s">
        <v>15</v>
      </c>
      <c r="F8" s="2">
        <v>0.63338834050000004</v>
      </c>
      <c r="G8" s="1">
        <v>0.66666666666666596</v>
      </c>
      <c r="I8" s="1">
        <v>5</v>
      </c>
      <c r="J8" s="1">
        <v>0.66666666666666596</v>
      </c>
      <c r="K8" s="1">
        <f t="shared" si="0"/>
        <v>2.5849625007211561</v>
      </c>
      <c r="L8" s="1">
        <f t="shared" si="1"/>
        <v>0.25790187148969412</v>
      </c>
      <c r="M8" s="1">
        <f>SUM(L$4:L8)</f>
        <v>4.9374814490194217</v>
      </c>
      <c r="N8" s="1">
        <v>11.367891611665122</v>
      </c>
      <c r="O8" s="1">
        <f t="shared" si="2"/>
        <v>0.43433572536466147</v>
      </c>
    </row>
    <row r="9" spans="1:15" ht="15.6" x14ac:dyDescent="0.3">
      <c r="A9" s="1">
        <v>2367631</v>
      </c>
      <c r="B9" s="1" t="s">
        <v>27</v>
      </c>
      <c r="C9" s="1"/>
      <c r="D9" s="1"/>
      <c r="E9" s="1"/>
      <c r="F9" s="2">
        <v>0.62556779380000005</v>
      </c>
      <c r="G9" s="1">
        <v>1.6666666666666601</v>
      </c>
      <c r="I9" s="1">
        <v>6</v>
      </c>
      <c r="J9" s="1">
        <v>1.6666666666666601</v>
      </c>
      <c r="K9" s="1">
        <f t="shared" si="0"/>
        <v>2.8073549220576042</v>
      </c>
      <c r="L9" s="1">
        <f t="shared" si="1"/>
        <v>0.59367864518003455</v>
      </c>
      <c r="M9" s="1">
        <f>SUM(L$4:L9)</f>
        <v>5.5311600941994561</v>
      </c>
      <c r="N9" s="1">
        <v>12.258409579435178</v>
      </c>
      <c r="O9" s="1">
        <f t="shared" si="2"/>
        <v>0.45121351659505504</v>
      </c>
    </row>
    <row r="10" spans="1:15" ht="15.6" x14ac:dyDescent="0.3">
      <c r="A10" s="1">
        <v>1229904</v>
      </c>
      <c r="B10" s="1" t="s">
        <v>19</v>
      </c>
      <c r="C10" s="1" t="s">
        <v>15</v>
      </c>
      <c r="D10" s="1" t="s">
        <v>15</v>
      </c>
      <c r="E10" s="1" t="s">
        <v>18</v>
      </c>
      <c r="F10" s="2">
        <v>0.59081864360000003</v>
      </c>
      <c r="G10" s="1">
        <v>4.3333333333333304</v>
      </c>
      <c r="I10" s="1">
        <v>7</v>
      </c>
      <c r="J10" s="1">
        <v>4.3333333333333304</v>
      </c>
      <c r="K10" s="1">
        <f t="shared" si="0"/>
        <v>3</v>
      </c>
      <c r="L10" s="1">
        <f t="shared" si="1"/>
        <v>1.4444444444444435</v>
      </c>
      <c r="M10" s="1">
        <f>SUM(L$4:L10)</f>
        <v>6.9756045386438998</v>
      </c>
      <c r="N10" s="1">
        <v>12.813965134990731</v>
      </c>
      <c r="O10" s="1">
        <f t="shared" si="2"/>
        <v>0.54437517701650473</v>
      </c>
    </row>
    <row r="11" spans="1:15" ht="15.6" x14ac:dyDescent="0.3">
      <c r="A11" s="1">
        <v>1224625</v>
      </c>
      <c r="B11" s="1" t="s">
        <v>17</v>
      </c>
      <c r="C11" s="1" t="s">
        <v>15</v>
      </c>
      <c r="D11" s="1" t="s">
        <v>15</v>
      </c>
      <c r="E11" s="1" t="s">
        <v>18</v>
      </c>
      <c r="F11" s="2">
        <v>0.58854079250000002</v>
      </c>
      <c r="G11" s="1">
        <v>4.3333333333333304</v>
      </c>
      <c r="I11" s="1">
        <v>8</v>
      </c>
      <c r="J11" s="1">
        <v>4.3333333333333304</v>
      </c>
      <c r="K11" s="1">
        <f t="shared" si="0"/>
        <v>3.1699250014423126</v>
      </c>
      <c r="L11" s="1">
        <f t="shared" si="1"/>
        <v>1.36701446607149</v>
      </c>
      <c r="M11" s="1">
        <f>SUM(L$4:L11)</f>
        <v>8.3426190047153899</v>
      </c>
      <c r="N11" s="1">
        <v>13.12943001177646</v>
      </c>
      <c r="O11" s="1">
        <f t="shared" si="2"/>
        <v>0.63541364684014967</v>
      </c>
    </row>
    <row r="12" spans="1:15" ht="15.6" x14ac:dyDescent="0.3">
      <c r="A12" s="1">
        <v>1330863</v>
      </c>
      <c r="B12" s="1" t="s">
        <v>20</v>
      </c>
      <c r="C12" s="1" t="s">
        <v>15</v>
      </c>
      <c r="D12" s="1" t="s">
        <v>15</v>
      </c>
      <c r="E12" s="1" t="s">
        <v>21</v>
      </c>
      <c r="F12" s="2">
        <v>0.57667100429999996</v>
      </c>
      <c r="G12" s="1">
        <v>3.6666666666666599</v>
      </c>
      <c r="I12" s="1">
        <v>9</v>
      </c>
      <c r="J12" s="1">
        <v>3.6666666666666599</v>
      </c>
      <c r="K12" s="1">
        <f t="shared" si="0"/>
        <v>3.3219280948873626</v>
      </c>
      <c r="L12" s="1">
        <f t="shared" si="1"/>
        <v>1.103776650767929</v>
      </c>
      <c r="M12" s="1">
        <f>SUM(L$4:L12)</f>
        <v>9.4463956554833182</v>
      </c>
      <c r="N12" s="1">
        <v>13.330116675552448</v>
      </c>
      <c r="O12" s="1">
        <f t="shared" si="2"/>
        <v>0.708650635654832</v>
      </c>
    </row>
    <row r="13" spans="1:15" ht="15.6" x14ac:dyDescent="0.3">
      <c r="A13" s="1">
        <v>184577</v>
      </c>
      <c r="B13" s="1" t="s">
        <v>28</v>
      </c>
      <c r="C13" s="1"/>
      <c r="D13" s="1"/>
      <c r="E13" s="1"/>
      <c r="F13" s="2">
        <v>0.57165634629999995</v>
      </c>
      <c r="G13" s="1">
        <v>1</v>
      </c>
      <c r="I13" s="1">
        <v>10</v>
      </c>
      <c r="J13" s="1">
        <v>1</v>
      </c>
      <c r="K13" s="1">
        <f t="shared" si="0"/>
        <v>3.4594316186372978</v>
      </c>
      <c r="L13" s="1">
        <f t="shared" si="1"/>
        <v>0.28906482631788782</v>
      </c>
      <c r="M13" s="1">
        <f>SUM(L$4:L13)</f>
        <v>9.7354604818012067</v>
      </c>
      <c r="N13" s="1">
        <v>13.426471617658411</v>
      </c>
      <c r="O13" s="1">
        <f t="shared" si="2"/>
        <v>0.72509448193352533</v>
      </c>
    </row>
  </sheetData>
  <sortState ref="A4:G13">
    <sortCondition descending="1" ref="F4:F13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O4" sqref="O4:O13"/>
    </sheetView>
  </sheetViews>
  <sheetFormatPr defaultRowHeight="14.4" x14ac:dyDescent="0.25"/>
  <sheetData>
    <row r="1" spans="1:15" x14ac:dyDescent="0.25">
      <c r="A1" s="1"/>
      <c r="B1" s="1"/>
      <c r="C1" s="1"/>
      <c r="D1" s="1"/>
      <c r="E1" s="1"/>
      <c r="F1" s="1" t="s">
        <v>0</v>
      </c>
      <c r="G1" s="1" t="s">
        <v>13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36</v>
      </c>
      <c r="N1" s="1" t="s">
        <v>35</v>
      </c>
      <c r="O1" s="1" t="s">
        <v>37</v>
      </c>
    </row>
    <row r="2" spans="1:15" ht="15.6" x14ac:dyDescent="0.3">
      <c r="A2" s="1">
        <v>158953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1"/>
      <c r="I2" s="1"/>
      <c r="J2" s="1"/>
      <c r="K2" s="1"/>
      <c r="L2" s="1"/>
      <c r="M2" s="1"/>
      <c r="N2" s="1"/>
      <c r="O2" s="1"/>
    </row>
    <row r="3" spans="1:15" x14ac:dyDescent="0.25">
      <c r="A3" s="1"/>
      <c r="B3" s="1"/>
      <c r="C3" s="1"/>
      <c r="D3" s="1"/>
      <c r="E3" s="1"/>
      <c r="F3" s="1"/>
      <c r="G3" s="1"/>
      <c r="I3" s="1"/>
      <c r="J3" s="1"/>
      <c r="K3" s="1"/>
      <c r="L3" s="1"/>
      <c r="M3" s="1"/>
      <c r="N3" s="1"/>
      <c r="O3" s="1"/>
    </row>
    <row r="4" spans="1:15" ht="15.6" x14ac:dyDescent="0.3">
      <c r="A4" s="1">
        <v>1561633</v>
      </c>
      <c r="B4" s="1" t="s">
        <v>26</v>
      </c>
      <c r="C4" s="1" t="s">
        <v>15</v>
      </c>
      <c r="D4" s="1" t="s">
        <v>15</v>
      </c>
      <c r="E4" s="1" t="s">
        <v>15</v>
      </c>
      <c r="F4" s="2">
        <v>0.52526764680000004</v>
      </c>
      <c r="G4" s="1">
        <v>2.5</v>
      </c>
      <c r="I4" s="1">
        <v>1</v>
      </c>
      <c r="J4" s="1">
        <v>2.5</v>
      </c>
      <c r="K4" s="1">
        <f>LOG(I4+1, 2)</f>
        <v>1</v>
      </c>
      <c r="L4" s="1">
        <f>J4/K4</f>
        <v>2.5</v>
      </c>
      <c r="M4" s="1">
        <f>L4</f>
        <v>2.5</v>
      </c>
      <c r="N4" s="1">
        <v>4.3333333333333304</v>
      </c>
      <c r="O4" s="1">
        <f>M4/N4</f>
        <v>0.57692307692307732</v>
      </c>
    </row>
    <row r="5" spans="1:15" ht="15.6" x14ac:dyDescent="0.3">
      <c r="A5" s="1">
        <v>184577</v>
      </c>
      <c r="B5" s="1" t="s">
        <v>28</v>
      </c>
      <c r="C5" s="1"/>
      <c r="D5" s="1"/>
      <c r="E5" s="1"/>
      <c r="F5" s="2">
        <v>0.2068824075</v>
      </c>
      <c r="G5" s="1">
        <v>1</v>
      </c>
      <c r="I5" s="1">
        <v>2</v>
      </c>
      <c r="J5" s="1">
        <v>1</v>
      </c>
      <c r="K5" s="1">
        <f t="shared" ref="K5:K13" si="0">LOG(I5+1, 2)</f>
        <v>1.5849625007211563</v>
      </c>
      <c r="L5" s="1">
        <f t="shared" ref="L5:L13" si="1">J5/K5</f>
        <v>0.63092975357145742</v>
      </c>
      <c r="M5" s="1">
        <f>SUM(L$4:L5)</f>
        <v>3.1309297535714573</v>
      </c>
      <c r="N5" s="1">
        <v>7.0673622654763104</v>
      </c>
      <c r="O5" s="1">
        <f t="shared" ref="O5:O13" si="2">M5/N5</f>
        <v>0.44301248980342822</v>
      </c>
    </row>
    <row r="6" spans="1:15" ht="15.6" x14ac:dyDescent="0.3">
      <c r="A6" s="1">
        <v>3462200</v>
      </c>
      <c r="B6" s="1" t="s">
        <v>22</v>
      </c>
      <c r="C6" s="1" t="s">
        <v>15</v>
      </c>
      <c r="D6" s="1" t="s">
        <v>15</v>
      </c>
      <c r="E6" s="1" t="s">
        <v>23</v>
      </c>
      <c r="F6" s="2">
        <v>0.20100828539999999</v>
      </c>
      <c r="G6" s="1">
        <v>3.3333333330000001</v>
      </c>
      <c r="I6" s="1">
        <v>3</v>
      </c>
      <c r="J6" s="1">
        <v>3.3333333330000001</v>
      </c>
      <c r="K6" s="1">
        <f t="shared" si="0"/>
        <v>2</v>
      </c>
      <c r="L6" s="1">
        <f t="shared" si="1"/>
        <v>1.6666666665000001</v>
      </c>
      <c r="M6" s="1">
        <f>SUM(L$4:L6)</f>
        <v>4.7975964200714571</v>
      </c>
      <c r="N6" s="1">
        <v>8.9006955988096408</v>
      </c>
      <c r="O6" s="1">
        <f t="shared" si="2"/>
        <v>0.53901364975486599</v>
      </c>
    </row>
    <row r="7" spans="1:15" ht="15.6" x14ac:dyDescent="0.3">
      <c r="A7" s="1">
        <v>2367631</v>
      </c>
      <c r="B7" s="1" t="s">
        <v>27</v>
      </c>
      <c r="C7" s="1"/>
      <c r="D7" s="1"/>
      <c r="E7" s="1"/>
      <c r="F7" s="2">
        <v>0.1995233048</v>
      </c>
      <c r="G7" s="1">
        <v>1.6666666666666601</v>
      </c>
      <c r="I7" s="1">
        <v>4</v>
      </c>
      <c r="J7" s="1">
        <v>1.6666666666666601</v>
      </c>
      <c r="K7" s="1">
        <f t="shared" si="0"/>
        <v>2.3219280948873622</v>
      </c>
      <c r="L7" s="1">
        <f t="shared" si="1"/>
        <v>0.71779426345565234</v>
      </c>
      <c r="M7" s="1">
        <f>SUM(L$4:L7)</f>
        <v>5.5153906835271096</v>
      </c>
      <c r="N7" s="1">
        <v>10.336284125577393</v>
      </c>
      <c r="O7" s="1">
        <f t="shared" si="2"/>
        <v>0.5335951117944927</v>
      </c>
    </row>
    <row r="8" spans="1:15" ht="15.6" x14ac:dyDescent="0.3">
      <c r="A8" s="1">
        <v>3772067</v>
      </c>
      <c r="B8" s="1" t="s">
        <v>29</v>
      </c>
      <c r="C8" s="1" t="s">
        <v>15</v>
      </c>
      <c r="D8" s="1" t="s">
        <v>15</v>
      </c>
      <c r="E8" s="1" t="s">
        <v>15</v>
      </c>
      <c r="F8" s="2">
        <v>0.1194615798</v>
      </c>
      <c r="G8" s="1">
        <v>0.66666666666666596</v>
      </c>
      <c r="I8" s="1">
        <v>5</v>
      </c>
      <c r="J8" s="1">
        <v>0.66666666666666596</v>
      </c>
      <c r="K8" s="1">
        <f t="shared" si="0"/>
        <v>2.5849625007211561</v>
      </c>
      <c r="L8" s="1">
        <f t="shared" si="1"/>
        <v>0.25790187148969412</v>
      </c>
      <c r="M8" s="1">
        <f>SUM(L$4:L8)</f>
        <v>5.7732925550168037</v>
      </c>
      <c r="N8" s="1">
        <v>11.367891611665122</v>
      </c>
      <c r="O8" s="1">
        <f t="shared" si="2"/>
        <v>0.50785957081896871</v>
      </c>
    </row>
    <row r="9" spans="1:15" ht="15.6" x14ac:dyDescent="0.3">
      <c r="A9" s="1">
        <v>1224625</v>
      </c>
      <c r="B9" s="1" t="s">
        <v>17</v>
      </c>
      <c r="C9" s="1" t="s">
        <v>15</v>
      </c>
      <c r="D9" s="1" t="s">
        <v>15</v>
      </c>
      <c r="E9" s="1" t="s">
        <v>18</v>
      </c>
      <c r="F9" s="2">
        <v>0.10412655780000001</v>
      </c>
      <c r="G9" s="1">
        <v>4.3333333333333304</v>
      </c>
      <c r="I9" s="1">
        <v>6</v>
      </c>
      <c r="J9" s="1">
        <v>4.3333333333333304</v>
      </c>
      <c r="K9" s="1">
        <f t="shared" si="0"/>
        <v>2.8073549220576042</v>
      </c>
      <c r="L9" s="1">
        <f t="shared" si="1"/>
        <v>1.543564477468095</v>
      </c>
      <c r="M9" s="1">
        <f>SUM(L$4:L9)</f>
        <v>7.3168570324848989</v>
      </c>
      <c r="N9" s="1">
        <v>12.258409579435178</v>
      </c>
      <c r="O9" s="1">
        <f t="shared" si="2"/>
        <v>0.59688469251017084</v>
      </c>
    </row>
    <row r="10" spans="1:15" ht="15.6" x14ac:dyDescent="0.3">
      <c r="A10" s="1">
        <v>1229904</v>
      </c>
      <c r="B10" s="1" t="s">
        <v>19</v>
      </c>
      <c r="C10" s="1" t="s">
        <v>15</v>
      </c>
      <c r="D10" s="1" t="s">
        <v>15</v>
      </c>
      <c r="E10" s="1" t="s">
        <v>18</v>
      </c>
      <c r="F10" s="2">
        <v>0.10412655780000001</v>
      </c>
      <c r="G10" s="1">
        <v>4.3333333333333304</v>
      </c>
      <c r="I10" s="1">
        <v>7</v>
      </c>
      <c r="J10" s="1">
        <v>4.3333333333333304</v>
      </c>
      <c r="K10" s="1">
        <f t="shared" si="0"/>
        <v>3</v>
      </c>
      <c r="L10" s="1">
        <f t="shared" si="1"/>
        <v>1.4444444444444435</v>
      </c>
      <c r="M10" s="1">
        <f>SUM(L$4:L10)</f>
        <v>8.7613014769293418</v>
      </c>
      <c r="N10" s="1">
        <v>12.813965134990731</v>
      </c>
      <c r="O10" s="1">
        <f t="shared" si="2"/>
        <v>0.68373070978670802</v>
      </c>
    </row>
    <row r="11" spans="1:15" ht="15.6" x14ac:dyDescent="0.3">
      <c r="A11" s="1">
        <v>3386264</v>
      </c>
      <c r="B11" s="1" t="s">
        <v>24</v>
      </c>
      <c r="C11" s="1" t="s">
        <v>15</v>
      </c>
      <c r="D11" s="1" t="s">
        <v>15</v>
      </c>
      <c r="E11" s="1" t="s">
        <v>25</v>
      </c>
      <c r="F11" s="2">
        <v>8.7856796030000003E-2</v>
      </c>
      <c r="G11" s="1">
        <v>2.6666666669999999</v>
      </c>
      <c r="I11" s="1">
        <v>8</v>
      </c>
      <c r="J11" s="1">
        <v>2.6666666669999999</v>
      </c>
      <c r="K11" s="1">
        <f t="shared" si="0"/>
        <v>3.1699250014423126</v>
      </c>
      <c r="L11" s="1">
        <f t="shared" si="1"/>
        <v>0.84123967153376478</v>
      </c>
      <c r="M11" s="1">
        <f>SUM(L$4:L11)</f>
        <v>9.6025411484631071</v>
      </c>
      <c r="N11" s="1">
        <v>13.12943001177646</v>
      </c>
      <c r="O11" s="1">
        <f t="shared" si="2"/>
        <v>0.73137532549776307</v>
      </c>
    </row>
    <row r="12" spans="1:15" ht="15.6" x14ac:dyDescent="0.3">
      <c r="A12" s="1">
        <v>1330863</v>
      </c>
      <c r="B12" s="1" t="s">
        <v>20</v>
      </c>
      <c r="C12" s="1" t="s">
        <v>15</v>
      </c>
      <c r="D12" s="1" t="s">
        <v>15</v>
      </c>
      <c r="E12" s="1" t="s">
        <v>21</v>
      </c>
      <c r="F12" s="2">
        <v>5.6079294859999997E-2</v>
      </c>
      <c r="G12" s="1">
        <v>3.6666666666666599</v>
      </c>
      <c r="I12" s="1">
        <v>9</v>
      </c>
      <c r="J12" s="1">
        <v>3.6666666666666599</v>
      </c>
      <c r="K12" s="1">
        <f t="shared" si="0"/>
        <v>3.3219280948873626</v>
      </c>
      <c r="L12" s="1">
        <f t="shared" si="1"/>
        <v>1.103776650767929</v>
      </c>
      <c r="M12" s="1">
        <f>SUM(L$4:L12)</f>
        <v>10.706317799231035</v>
      </c>
      <c r="N12" s="1">
        <v>13.330116675552448</v>
      </c>
      <c r="O12" s="1">
        <f t="shared" si="2"/>
        <v>0.80316759859022968</v>
      </c>
    </row>
    <row r="13" spans="1:15" ht="15.6" x14ac:dyDescent="0.3">
      <c r="A13" s="1">
        <v>246860</v>
      </c>
      <c r="B13" s="1" t="s">
        <v>30</v>
      </c>
      <c r="C13" s="1"/>
      <c r="D13" s="1"/>
      <c r="E13" s="1"/>
      <c r="F13" s="2">
        <v>0</v>
      </c>
      <c r="G13" s="1">
        <v>0.33333333333333298</v>
      </c>
      <c r="I13" s="1">
        <v>10</v>
      </c>
      <c r="J13" s="1">
        <v>0.33333333333333298</v>
      </c>
      <c r="K13" s="1">
        <f t="shared" si="0"/>
        <v>3.4594316186372978</v>
      </c>
      <c r="L13" s="1">
        <f t="shared" si="1"/>
        <v>9.6354942105962502E-2</v>
      </c>
      <c r="M13" s="1">
        <f>SUM(L$4:L13)</f>
        <v>10.802672741336998</v>
      </c>
      <c r="N13" s="1">
        <v>13.426471617658411</v>
      </c>
      <c r="O13" s="1">
        <f t="shared" si="2"/>
        <v>0.80458016439176705</v>
      </c>
    </row>
  </sheetData>
  <sortState ref="A4:G13">
    <sortCondition descending="1" ref="F4:F13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O4" sqref="O4:O13"/>
    </sheetView>
  </sheetViews>
  <sheetFormatPr defaultRowHeight="14.4" x14ac:dyDescent="0.25"/>
  <sheetData>
    <row r="1" spans="1:15" x14ac:dyDescent="0.25">
      <c r="A1" s="1"/>
      <c r="B1" s="1"/>
      <c r="C1" s="1"/>
      <c r="D1" s="1"/>
      <c r="E1" s="1"/>
      <c r="F1" s="1" t="s">
        <v>2</v>
      </c>
      <c r="G1" s="1" t="s">
        <v>13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36</v>
      </c>
      <c r="N1" s="1" t="s">
        <v>35</v>
      </c>
      <c r="O1" s="1" t="s">
        <v>37</v>
      </c>
    </row>
    <row r="2" spans="1:15" ht="15.6" x14ac:dyDescent="0.3">
      <c r="A2" s="1">
        <v>158953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1.0000001190000001</v>
      </c>
      <c r="G2" s="1"/>
      <c r="I2" s="1"/>
      <c r="J2" s="1"/>
      <c r="K2" s="1"/>
      <c r="L2" s="1"/>
      <c r="M2" s="1"/>
      <c r="N2" s="1"/>
      <c r="O2" s="1"/>
    </row>
    <row r="3" spans="1:15" x14ac:dyDescent="0.25">
      <c r="A3" s="1"/>
      <c r="B3" s="1"/>
      <c r="C3" s="1"/>
      <c r="D3" s="1"/>
      <c r="E3" s="1"/>
      <c r="F3" s="1"/>
      <c r="G3" s="1"/>
      <c r="I3" s="1"/>
      <c r="J3" s="1"/>
      <c r="K3" s="1"/>
      <c r="L3" s="1"/>
      <c r="M3" s="1"/>
      <c r="N3" s="1"/>
      <c r="O3" s="1"/>
    </row>
    <row r="4" spans="1:15" ht="15.6" x14ac:dyDescent="0.3">
      <c r="A4" s="1">
        <v>1561633</v>
      </c>
      <c r="B4" s="1" t="s">
        <v>26</v>
      </c>
      <c r="C4" s="1" t="s">
        <v>15</v>
      </c>
      <c r="D4" s="1" t="s">
        <v>15</v>
      </c>
      <c r="E4" s="1" t="s">
        <v>15</v>
      </c>
      <c r="F4" s="2">
        <v>0.90136343240000005</v>
      </c>
      <c r="G4" s="1">
        <v>2.5</v>
      </c>
      <c r="I4" s="1">
        <v>1</v>
      </c>
      <c r="J4" s="1">
        <v>2.5</v>
      </c>
      <c r="K4" s="1">
        <f>LOG(I4+1, 2)</f>
        <v>1</v>
      </c>
      <c r="L4" s="1">
        <f>J4/K4</f>
        <v>2.5</v>
      </c>
      <c r="M4" s="1">
        <f>L4</f>
        <v>2.5</v>
      </c>
      <c r="N4" s="1">
        <v>4.3333333333333304</v>
      </c>
      <c r="O4" s="1">
        <f>M4/N4</f>
        <v>0.57692307692307732</v>
      </c>
    </row>
    <row r="5" spans="1:15" ht="15.6" x14ac:dyDescent="0.3">
      <c r="A5" s="1">
        <v>1330863</v>
      </c>
      <c r="B5" s="1" t="s">
        <v>20</v>
      </c>
      <c r="C5" s="1" t="s">
        <v>15</v>
      </c>
      <c r="D5" s="1" t="s">
        <v>15</v>
      </c>
      <c r="E5" s="1" t="s">
        <v>21</v>
      </c>
      <c r="F5" s="2">
        <v>0.72474539280000005</v>
      </c>
      <c r="G5" s="1">
        <v>3.6666666666666599</v>
      </c>
      <c r="I5" s="1">
        <v>2</v>
      </c>
      <c r="J5" s="1">
        <v>3.6666666666666599</v>
      </c>
      <c r="K5" s="1">
        <f t="shared" ref="K5:K13" si="0">LOG(I5+1, 2)</f>
        <v>1.5849625007211563</v>
      </c>
      <c r="L5" s="1">
        <f t="shared" ref="L5:L13" si="1">J5/K5</f>
        <v>2.3134090964286727</v>
      </c>
      <c r="M5" s="1">
        <f>SUM(L$4:L5)</f>
        <v>4.8134090964286731</v>
      </c>
      <c r="N5" s="1">
        <v>7.0673622654763104</v>
      </c>
      <c r="O5" s="1">
        <f t="shared" ref="O5:O13" si="2">M5/N5</f>
        <v>0.68107575579391499</v>
      </c>
    </row>
    <row r="6" spans="1:15" ht="15.6" x14ac:dyDescent="0.3">
      <c r="A6" s="1">
        <v>184577</v>
      </c>
      <c r="B6" s="1" t="s">
        <v>28</v>
      </c>
      <c r="C6" s="1"/>
      <c r="D6" s="1"/>
      <c r="E6" s="1"/>
      <c r="F6" s="2">
        <v>0.69378525020000004</v>
      </c>
      <c r="G6" s="1">
        <v>1</v>
      </c>
      <c r="I6" s="1">
        <v>3</v>
      </c>
      <c r="J6" s="1">
        <v>1</v>
      </c>
      <c r="K6" s="1">
        <f t="shared" si="0"/>
        <v>2</v>
      </c>
      <c r="L6" s="1">
        <f t="shared" si="1"/>
        <v>0.5</v>
      </c>
      <c r="M6" s="1">
        <f>SUM(L$4:L6)</f>
        <v>5.3134090964286731</v>
      </c>
      <c r="N6" s="1">
        <v>8.9006955988096408</v>
      </c>
      <c r="O6" s="1">
        <f t="shared" si="2"/>
        <v>0.59696560088396644</v>
      </c>
    </row>
    <row r="7" spans="1:15" ht="15.6" x14ac:dyDescent="0.3">
      <c r="A7" s="1">
        <v>3772067</v>
      </c>
      <c r="B7" s="1" t="s">
        <v>29</v>
      </c>
      <c r="C7" s="1" t="s">
        <v>15</v>
      </c>
      <c r="D7" s="1" t="s">
        <v>15</v>
      </c>
      <c r="E7" s="1" t="s">
        <v>15</v>
      </c>
      <c r="F7" s="2">
        <v>0.68589657550000005</v>
      </c>
      <c r="G7" s="1">
        <v>0.66666666666666596</v>
      </c>
      <c r="I7" s="1">
        <v>4</v>
      </c>
      <c r="J7" s="1">
        <v>0.66666666666666596</v>
      </c>
      <c r="K7" s="1">
        <f t="shared" si="0"/>
        <v>2.3219280948873622</v>
      </c>
      <c r="L7" s="1">
        <f t="shared" si="1"/>
        <v>0.28711770538226178</v>
      </c>
      <c r="M7" s="1">
        <f>SUM(L$4:L7)</f>
        <v>5.6005268018109344</v>
      </c>
      <c r="N7" s="1">
        <v>10.336284125577393</v>
      </c>
      <c r="O7" s="1">
        <f t="shared" si="2"/>
        <v>0.5418317389275602</v>
      </c>
    </row>
    <row r="8" spans="1:15" ht="15.6" x14ac:dyDescent="0.3">
      <c r="A8" s="1">
        <v>3386264</v>
      </c>
      <c r="B8" s="1" t="s">
        <v>24</v>
      </c>
      <c r="C8" s="1" t="s">
        <v>15</v>
      </c>
      <c r="D8" s="1" t="s">
        <v>15</v>
      </c>
      <c r="E8" s="1" t="s">
        <v>25</v>
      </c>
      <c r="F8" s="2">
        <v>0.68369442219999998</v>
      </c>
      <c r="G8" s="1">
        <v>2.6666666669999999</v>
      </c>
      <c r="I8" s="1">
        <v>5</v>
      </c>
      <c r="J8" s="1">
        <v>2.6666666669999999</v>
      </c>
      <c r="K8" s="1">
        <f t="shared" si="0"/>
        <v>2.5849625007211561</v>
      </c>
      <c r="L8" s="1">
        <f t="shared" si="1"/>
        <v>1.0316074860877285</v>
      </c>
      <c r="M8" s="1">
        <f>SUM(L$4:L8)</f>
        <v>6.6321342878986629</v>
      </c>
      <c r="N8" s="1">
        <v>11.367891611665122</v>
      </c>
      <c r="O8" s="1">
        <f t="shared" si="2"/>
        <v>0.58340935280321649</v>
      </c>
    </row>
    <row r="9" spans="1:15" ht="15.6" x14ac:dyDescent="0.3">
      <c r="A9" s="1">
        <v>3462200</v>
      </c>
      <c r="B9" s="1" t="s">
        <v>22</v>
      </c>
      <c r="C9" s="1" t="s">
        <v>15</v>
      </c>
      <c r="D9" s="1" t="s">
        <v>15</v>
      </c>
      <c r="E9" s="1" t="s">
        <v>23</v>
      </c>
      <c r="F9" s="2">
        <v>0.6781890988</v>
      </c>
      <c r="G9" s="1">
        <v>3.3333333330000001</v>
      </c>
      <c r="I9" s="1">
        <v>6</v>
      </c>
      <c r="J9" s="1">
        <v>3.3333333330000001</v>
      </c>
      <c r="K9" s="1">
        <f t="shared" si="0"/>
        <v>2.8073549220576042</v>
      </c>
      <c r="L9" s="1">
        <f t="shared" si="1"/>
        <v>1.1873572902413383</v>
      </c>
      <c r="M9" s="1">
        <f>SUM(L$4:L9)</f>
        <v>7.819491578140001</v>
      </c>
      <c r="N9" s="1">
        <v>12.258409579435178</v>
      </c>
      <c r="O9" s="1">
        <f t="shared" si="2"/>
        <v>0.63788793541847821</v>
      </c>
    </row>
    <row r="10" spans="1:15" ht="15.6" x14ac:dyDescent="0.3">
      <c r="A10" s="1">
        <v>2367631</v>
      </c>
      <c r="B10" s="1" t="s">
        <v>27</v>
      </c>
      <c r="C10" s="1"/>
      <c r="D10" s="1"/>
      <c r="E10" s="1"/>
      <c r="F10" s="2">
        <v>0.6643992662</v>
      </c>
      <c r="G10" s="1">
        <v>1.6666666666666601</v>
      </c>
      <c r="I10" s="1">
        <v>7</v>
      </c>
      <c r="J10" s="1">
        <v>1.6666666666666601</v>
      </c>
      <c r="K10" s="1">
        <f t="shared" si="0"/>
        <v>3</v>
      </c>
      <c r="L10" s="1">
        <f t="shared" si="1"/>
        <v>0.55555555555555336</v>
      </c>
      <c r="M10" s="1">
        <f>SUM(L$4:L10)</f>
        <v>8.3750471336955545</v>
      </c>
      <c r="N10" s="1">
        <v>12.813965134990731</v>
      </c>
      <c r="O10" s="1">
        <f t="shared" si="2"/>
        <v>0.65358747627820923</v>
      </c>
    </row>
    <row r="11" spans="1:15" ht="15.6" x14ac:dyDescent="0.3">
      <c r="A11" s="1">
        <v>1229904</v>
      </c>
      <c r="B11" s="1" t="s">
        <v>19</v>
      </c>
      <c r="C11" s="1" t="s">
        <v>15</v>
      </c>
      <c r="D11" s="1" t="s">
        <v>15</v>
      </c>
      <c r="E11" s="1" t="s">
        <v>18</v>
      </c>
      <c r="F11" s="2">
        <v>0.65534186360000002</v>
      </c>
      <c r="G11" s="1">
        <v>4.3333333333333304</v>
      </c>
      <c r="I11" s="1">
        <v>8</v>
      </c>
      <c r="J11" s="1">
        <v>4.3333333333333304</v>
      </c>
      <c r="K11" s="1">
        <f t="shared" si="0"/>
        <v>3.1699250014423126</v>
      </c>
      <c r="L11" s="1">
        <f t="shared" si="1"/>
        <v>1.36701446607149</v>
      </c>
      <c r="M11" s="1">
        <f>SUM(L$4:L11)</f>
        <v>9.7420615997670446</v>
      </c>
      <c r="N11" s="1">
        <v>13.12943001177646</v>
      </c>
      <c r="O11" s="1">
        <f t="shared" si="2"/>
        <v>0.74200186840014293</v>
      </c>
    </row>
    <row r="12" spans="1:15" ht="15.6" x14ac:dyDescent="0.3">
      <c r="A12" s="1">
        <v>246860</v>
      </c>
      <c r="B12" s="1" t="s">
        <v>30</v>
      </c>
      <c r="C12" s="1"/>
      <c r="D12" s="1"/>
      <c r="E12" s="1"/>
      <c r="F12" s="2">
        <v>0.63497769829999995</v>
      </c>
      <c r="G12" s="1">
        <v>0.33333333333333298</v>
      </c>
      <c r="I12" s="1">
        <v>9</v>
      </c>
      <c r="J12" s="1">
        <v>0.33333333333333298</v>
      </c>
      <c r="K12" s="1">
        <f t="shared" si="0"/>
        <v>3.3219280948873626</v>
      </c>
      <c r="L12" s="1">
        <f t="shared" si="1"/>
        <v>0.10034333188799362</v>
      </c>
      <c r="M12" s="1">
        <f>SUM(L$4:L12)</f>
        <v>9.8424049316550377</v>
      </c>
      <c r="N12" s="1">
        <v>13.330116675552448</v>
      </c>
      <c r="O12" s="1">
        <f t="shared" si="2"/>
        <v>0.73835849836979262</v>
      </c>
    </row>
    <row r="13" spans="1:15" ht="15.6" x14ac:dyDescent="0.3">
      <c r="A13" s="1">
        <v>1224625</v>
      </c>
      <c r="B13" s="1" t="s">
        <v>17</v>
      </c>
      <c r="C13" s="1" t="s">
        <v>15</v>
      </c>
      <c r="D13" s="1" t="s">
        <v>15</v>
      </c>
      <c r="E13" s="1" t="s">
        <v>18</v>
      </c>
      <c r="F13" s="2">
        <v>0.63037312030000003</v>
      </c>
      <c r="G13" s="1">
        <v>4.3333333333333304</v>
      </c>
      <c r="I13" s="1">
        <v>10</v>
      </c>
      <c r="J13" s="1">
        <v>4.3333333333333304</v>
      </c>
      <c r="K13" s="1">
        <f t="shared" si="0"/>
        <v>3.4594316186372978</v>
      </c>
      <c r="L13" s="1">
        <f t="shared" si="1"/>
        <v>1.252614247377513</v>
      </c>
      <c r="M13" s="1">
        <f>SUM(L$4:L13)</f>
        <v>11.095019179032551</v>
      </c>
      <c r="N13" s="1">
        <v>13.426471617658411</v>
      </c>
      <c r="O13" s="1">
        <f t="shared" si="2"/>
        <v>0.82635404855289396</v>
      </c>
    </row>
  </sheetData>
  <sortState ref="A4:G13">
    <sortCondition descending="1" ref="F4:F13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P5" sqref="P5"/>
    </sheetView>
  </sheetViews>
  <sheetFormatPr defaultRowHeight="14.4" x14ac:dyDescent="0.25"/>
  <sheetData>
    <row r="1" spans="1:16" x14ac:dyDescent="0.25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t="s">
        <v>12</v>
      </c>
      <c r="J1" t="s">
        <v>13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</row>
    <row r="2" spans="1:16" ht="15.6" x14ac:dyDescent="0.3">
      <c r="A2" s="1">
        <v>158953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0.99999988080000002</v>
      </c>
      <c r="H2" s="2">
        <v>1.0000001190000001</v>
      </c>
      <c r="I2">
        <v>0.949999999958</v>
      </c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L3" s="1"/>
      <c r="M3" s="1"/>
      <c r="N3" s="1"/>
      <c r="O3" s="1"/>
      <c r="P3" s="1"/>
    </row>
    <row r="4" spans="1:16" ht="15.6" x14ac:dyDescent="0.3">
      <c r="A4" s="1">
        <v>1224625</v>
      </c>
      <c r="B4" s="1" t="s">
        <v>17</v>
      </c>
      <c r="C4" s="1" t="s">
        <v>15</v>
      </c>
      <c r="D4" s="1" t="s">
        <v>15</v>
      </c>
      <c r="E4" s="1" t="s">
        <v>18</v>
      </c>
      <c r="F4" s="2">
        <v>0.10412655780000001</v>
      </c>
      <c r="G4" s="2">
        <v>0.58854079250000002</v>
      </c>
      <c r="H4" s="2">
        <v>0.63037312030000003</v>
      </c>
      <c r="I4">
        <v>0.6083518375821978</v>
      </c>
      <c r="J4">
        <v>4.3333333333333304</v>
      </c>
      <c r="L4" s="1">
        <v>1</v>
      </c>
      <c r="M4">
        <v>4.3333333333333304</v>
      </c>
      <c r="N4" s="1">
        <f>LOG(L4+1, 2)</f>
        <v>1</v>
      </c>
      <c r="O4" s="1">
        <f>M4/N4</f>
        <v>4.3333333333333304</v>
      </c>
      <c r="P4" s="1">
        <f>O4</f>
        <v>4.3333333333333304</v>
      </c>
    </row>
    <row r="5" spans="1:16" ht="15.6" x14ac:dyDescent="0.3">
      <c r="A5" s="1">
        <v>1229904</v>
      </c>
      <c r="B5" s="1" t="s">
        <v>19</v>
      </c>
      <c r="C5" s="1" t="s">
        <v>15</v>
      </c>
      <c r="D5" s="1" t="s">
        <v>15</v>
      </c>
      <c r="E5" s="1" t="s">
        <v>18</v>
      </c>
      <c r="F5" s="2">
        <v>0.10412655780000001</v>
      </c>
      <c r="G5" s="2">
        <v>0.59081864360000003</v>
      </c>
      <c r="H5" s="2">
        <v>0.65534186360000002</v>
      </c>
      <c r="I5">
        <v>0.61407362240619778</v>
      </c>
      <c r="J5">
        <v>4.3333333333333304</v>
      </c>
      <c r="L5" s="1">
        <v>2</v>
      </c>
      <c r="M5">
        <v>4.3333333333333304</v>
      </c>
      <c r="N5" s="1">
        <f t="shared" ref="N5:N13" si="0">LOG(L5+1, 2)</f>
        <v>1.5849625007211563</v>
      </c>
      <c r="O5" s="1">
        <f t="shared" ref="O5:O13" si="1">M5/N5</f>
        <v>2.73402893214298</v>
      </c>
      <c r="P5" s="1">
        <f>SUM(O$4:O5)</f>
        <v>7.0673622654763104</v>
      </c>
    </row>
    <row r="6" spans="1:16" ht="15.6" x14ac:dyDescent="0.3">
      <c r="A6" s="1">
        <v>1330863</v>
      </c>
      <c r="B6" s="1" t="s">
        <v>20</v>
      </c>
      <c r="C6" s="1" t="s">
        <v>15</v>
      </c>
      <c r="D6" s="1" t="s">
        <v>15</v>
      </c>
      <c r="E6" s="1" t="s">
        <v>21</v>
      </c>
      <c r="F6" s="2">
        <v>5.6079294859999997E-2</v>
      </c>
      <c r="G6" s="2">
        <v>0.57667100429999996</v>
      </c>
      <c r="H6" s="2">
        <v>0.72474539280000005</v>
      </c>
      <c r="I6">
        <v>0.69455513807799341</v>
      </c>
      <c r="J6">
        <v>3.6666666666666599</v>
      </c>
      <c r="L6" s="1">
        <v>3</v>
      </c>
      <c r="M6">
        <v>3.6666666666666599</v>
      </c>
      <c r="N6" s="1">
        <f t="shared" si="0"/>
        <v>2</v>
      </c>
      <c r="O6" s="1">
        <f t="shared" si="1"/>
        <v>1.8333333333333299</v>
      </c>
      <c r="P6" s="1">
        <f>SUM(O$4:O6)</f>
        <v>8.9006955988096408</v>
      </c>
    </row>
    <row r="7" spans="1:16" ht="15.6" x14ac:dyDescent="0.3">
      <c r="A7" s="1">
        <v>3462200</v>
      </c>
      <c r="B7" s="1" t="s">
        <v>22</v>
      </c>
      <c r="C7" s="1" t="s">
        <v>15</v>
      </c>
      <c r="D7" s="1" t="s">
        <v>15</v>
      </c>
      <c r="E7" s="1" t="s">
        <v>23</v>
      </c>
      <c r="F7" s="2">
        <v>0.20100828539999999</v>
      </c>
      <c r="G7" s="2">
        <v>0.67401766780000005</v>
      </c>
      <c r="H7" s="2">
        <v>0.6781890988</v>
      </c>
      <c r="I7">
        <v>0.64276392160134066</v>
      </c>
      <c r="J7">
        <v>3.3333333330000001</v>
      </c>
      <c r="L7" s="1">
        <v>4</v>
      </c>
      <c r="M7">
        <v>3.3333333330000001</v>
      </c>
      <c r="N7" s="1">
        <f t="shared" si="0"/>
        <v>2.3219280948873622</v>
      </c>
      <c r="O7" s="1">
        <f t="shared" si="1"/>
        <v>1.4355885267677515</v>
      </c>
      <c r="P7" s="1">
        <f>SUM(O$4:O7)</f>
        <v>10.336284125577393</v>
      </c>
    </row>
    <row r="8" spans="1:16" ht="15.6" x14ac:dyDescent="0.3">
      <c r="A8" s="1">
        <v>3386264</v>
      </c>
      <c r="B8" s="1" t="s">
        <v>24</v>
      </c>
      <c r="C8" s="1" t="s">
        <v>15</v>
      </c>
      <c r="D8" s="1" t="s">
        <v>15</v>
      </c>
      <c r="E8" s="1" t="s">
        <v>25</v>
      </c>
      <c r="F8" s="2">
        <v>8.7856796030000003E-2</v>
      </c>
      <c r="G8" s="2">
        <v>0.73697543139999999</v>
      </c>
      <c r="H8" s="2">
        <v>0.68369442219999998</v>
      </c>
      <c r="I8">
        <v>0.6659153459749253</v>
      </c>
      <c r="J8">
        <v>2.6666666669999999</v>
      </c>
      <c r="L8" s="1">
        <v>5</v>
      </c>
      <c r="M8">
        <v>2.6666666669999999</v>
      </c>
      <c r="N8" s="1">
        <f t="shared" si="0"/>
        <v>2.5849625007211561</v>
      </c>
      <c r="O8" s="1">
        <f t="shared" si="1"/>
        <v>1.0316074860877285</v>
      </c>
      <c r="P8" s="1">
        <f>SUM(O$4:O8)</f>
        <v>11.367891611665122</v>
      </c>
    </row>
    <row r="9" spans="1:16" ht="15.6" x14ac:dyDescent="0.3">
      <c r="A9" s="1">
        <v>1561633</v>
      </c>
      <c r="B9" s="1" t="s">
        <v>26</v>
      </c>
      <c r="C9" s="1" t="s">
        <v>15</v>
      </c>
      <c r="D9" s="1" t="s">
        <v>15</v>
      </c>
      <c r="E9" s="1" t="s">
        <v>15</v>
      </c>
      <c r="F9" s="2">
        <v>0.52526764680000004</v>
      </c>
      <c r="G9" s="2">
        <v>0.73935282229999999</v>
      </c>
      <c r="H9" s="2">
        <v>0.90136343240000005</v>
      </c>
      <c r="I9">
        <v>0.52665931261042853</v>
      </c>
      <c r="J9">
        <v>2.5</v>
      </c>
      <c r="L9" s="1">
        <v>6</v>
      </c>
      <c r="M9">
        <v>2.5</v>
      </c>
      <c r="N9" s="1">
        <f t="shared" si="0"/>
        <v>2.8073549220576042</v>
      </c>
      <c r="O9" s="1">
        <f t="shared" si="1"/>
        <v>0.89051796777005543</v>
      </c>
      <c r="P9" s="1">
        <f>SUM(O$4:O9)</f>
        <v>12.258409579435178</v>
      </c>
    </row>
    <row r="10" spans="1:16" ht="15.6" x14ac:dyDescent="0.3">
      <c r="A10" s="1">
        <v>2367631</v>
      </c>
      <c r="B10" s="1" t="s">
        <v>27</v>
      </c>
      <c r="C10" s="1"/>
      <c r="D10" s="1"/>
      <c r="E10" s="1"/>
      <c r="F10" s="2">
        <v>0.1995233048</v>
      </c>
      <c r="G10" s="2">
        <v>0.62556779380000005</v>
      </c>
      <c r="H10" s="2">
        <v>0.6643992662</v>
      </c>
      <c r="I10">
        <v>0.36948568593134062</v>
      </c>
      <c r="J10">
        <v>1.6666666666666601</v>
      </c>
      <c r="L10" s="1">
        <v>7</v>
      </c>
      <c r="M10">
        <v>1.6666666666666601</v>
      </c>
      <c r="N10" s="1">
        <f t="shared" si="0"/>
        <v>3</v>
      </c>
      <c r="O10" s="1">
        <f t="shared" si="1"/>
        <v>0.55555555555555336</v>
      </c>
      <c r="P10" s="1">
        <f>SUM(O$4:O10)</f>
        <v>12.813965134990731</v>
      </c>
    </row>
    <row r="11" spans="1:16" ht="15.6" x14ac:dyDescent="0.3">
      <c r="A11" s="1">
        <v>184577</v>
      </c>
      <c r="B11" s="1" t="s">
        <v>28</v>
      </c>
      <c r="C11" s="1"/>
      <c r="D11" s="1"/>
      <c r="E11" s="1"/>
      <c r="F11" s="2">
        <v>0.2068824075</v>
      </c>
      <c r="G11" s="2">
        <v>0.57165634629999995</v>
      </c>
      <c r="H11" s="2">
        <v>0.69378525020000004</v>
      </c>
      <c r="I11">
        <v>0.43481616242489007</v>
      </c>
      <c r="J11">
        <v>1</v>
      </c>
      <c r="L11" s="1">
        <v>8</v>
      </c>
      <c r="M11">
        <v>1</v>
      </c>
      <c r="N11" s="1">
        <f t="shared" si="0"/>
        <v>3.1699250014423126</v>
      </c>
      <c r="O11" s="1">
        <f t="shared" si="1"/>
        <v>0.31546487678572871</v>
      </c>
      <c r="P11" s="1">
        <f>SUM(O$4:O11)</f>
        <v>13.12943001177646</v>
      </c>
    </row>
    <row r="12" spans="1:16" ht="15.6" x14ac:dyDescent="0.3">
      <c r="A12" s="1">
        <v>3772067</v>
      </c>
      <c r="B12" s="1" t="s">
        <v>29</v>
      </c>
      <c r="C12" s="1" t="s">
        <v>15</v>
      </c>
      <c r="D12" s="1" t="s">
        <v>15</v>
      </c>
      <c r="E12" s="1" t="s">
        <v>15</v>
      </c>
      <c r="F12" s="2">
        <v>0.1194615798</v>
      </c>
      <c r="G12" s="2">
        <v>0.63338834050000004</v>
      </c>
      <c r="H12" s="2">
        <v>0.68589657550000005</v>
      </c>
      <c r="I12">
        <v>0.32454368430123071</v>
      </c>
      <c r="J12">
        <v>0.66666666666666596</v>
      </c>
      <c r="L12" s="1">
        <v>9</v>
      </c>
      <c r="M12">
        <v>0.66666666666666596</v>
      </c>
      <c r="N12" s="1">
        <f t="shared" si="0"/>
        <v>3.3219280948873626</v>
      </c>
      <c r="O12" s="1">
        <f t="shared" si="1"/>
        <v>0.20068666377598723</v>
      </c>
      <c r="P12" s="1">
        <f>SUM(O$4:O12)</f>
        <v>13.330116675552448</v>
      </c>
    </row>
    <row r="13" spans="1:16" ht="15.6" x14ac:dyDescent="0.3">
      <c r="A13" s="1">
        <v>246860</v>
      </c>
      <c r="B13" s="1" t="s">
        <v>30</v>
      </c>
      <c r="C13" s="1"/>
      <c r="D13" s="1"/>
      <c r="E13" s="1"/>
      <c r="F13" s="2">
        <v>0</v>
      </c>
      <c r="G13" s="2">
        <v>0.75500214099999996</v>
      </c>
      <c r="H13" s="2">
        <v>0.63497769829999995</v>
      </c>
      <c r="I13">
        <v>0.40343422779146149</v>
      </c>
      <c r="J13">
        <v>0.33333333333333298</v>
      </c>
      <c r="L13" s="1">
        <v>10</v>
      </c>
      <c r="M13">
        <v>0.33333333333333298</v>
      </c>
      <c r="N13" s="1">
        <f t="shared" si="0"/>
        <v>3.4594316186372978</v>
      </c>
      <c r="O13" s="1">
        <f t="shared" si="1"/>
        <v>9.6354942105962502E-2</v>
      </c>
      <c r="P13" s="1">
        <f>SUM(O$4:O13)</f>
        <v>13.426471617658411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A2" sqref="A2:J12"/>
    </sheetView>
  </sheetViews>
  <sheetFormatPr defaultRowHeight="14.4" x14ac:dyDescent="0.25"/>
  <sheetData>
    <row r="1" spans="1:10" x14ac:dyDescent="0.25">
      <c r="A1" s="1" t="s">
        <v>38</v>
      </c>
      <c r="B1" s="1"/>
      <c r="C1" s="1"/>
      <c r="F1" s="1" t="s">
        <v>39</v>
      </c>
      <c r="G1" s="1"/>
      <c r="H1" s="1"/>
    </row>
    <row r="2" spans="1:10" x14ac:dyDescent="0.25">
      <c r="A2" t="s">
        <v>48</v>
      </c>
      <c r="B2" t="s">
        <v>49</v>
      </c>
      <c r="C2" s="1" t="s">
        <v>40</v>
      </c>
      <c r="D2" s="1" t="s">
        <v>41</v>
      </c>
      <c r="E2" s="1" t="s">
        <v>42</v>
      </c>
      <c r="F2" s="1" t="s">
        <v>46</v>
      </c>
      <c r="G2" s="1" t="s">
        <v>47</v>
      </c>
      <c r="H2" s="1" t="s">
        <v>43</v>
      </c>
      <c r="I2" s="1" t="s">
        <v>44</v>
      </c>
      <c r="J2" s="1" t="s">
        <v>45</v>
      </c>
    </row>
    <row r="3" spans="1:10" x14ac:dyDescent="0.25">
      <c r="A3">
        <v>0.84615384615384515</v>
      </c>
      <c r="B3">
        <v>0.76923076915384669</v>
      </c>
      <c r="C3">
        <v>0.61538461546153889</v>
      </c>
      <c r="D3">
        <v>0.76923076915384669</v>
      </c>
      <c r="E3">
        <v>0.84615384615384515</v>
      </c>
      <c r="F3">
        <v>0.57692307692307732</v>
      </c>
      <c r="G3">
        <v>0.57692307692307732</v>
      </c>
      <c r="H3">
        <v>7.69230769230769E-2</v>
      </c>
      <c r="I3">
        <v>0.57692307692307732</v>
      </c>
      <c r="J3">
        <v>0.57692307692307732</v>
      </c>
    </row>
    <row r="4" spans="1:10" x14ac:dyDescent="0.25">
      <c r="A4">
        <v>0.75688012143717098</v>
      </c>
      <c r="B4">
        <v>0.7097149527157407</v>
      </c>
      <c r="C4">
        <v>0.67490043189964499</v>
      </c>
      <c r="D4">
        <v>0.69483599856157729</v>
      </c>
      <c r="E4">
        <v>0.75688012143717098</v>
      </c>
      <c r="F4">
        <v>0.44301248980342822</v>
      </c>
      <c r="G4">
        <v>0.65131784751534672</v>
      </c>
      <c r="H4">
        <v>0.27034948054034785</v>
      </c>
      <c r="I4">
        <v>0.44301248980342822</v>
      </c>
      <c r="J4">
        <v>0.68107575579391499</v>
      </c>
    </row>
    <row r="5" spans="1:10" x14ac:dyDescent="0.25">
      <c r="A5">
        <v>0.78823195314897287</v>
      </c>
      <c r="B5">
        <v>0.76950682487297395</v>
      </c>
      <c r="C5">
        <v>0.77931353061389308</v>
      </c>
      <c r="D5">
        <v>0.79514284080693809</v>
      </c>
      <c r="E5">
        <v>0.78823195314897287</v>
      </c>
      <c r="F5">
        <v>0.55773877803086502</v>
      </c>
      <c r="G5">
        <v>0.66696276105152275</v>
      </c>
      <c r="H5">
        <v>0.36446489094580659</v>
      </c>
      <c r="I5">
        <v>0.53901364975486599</v>
      </c>
      <c r="J5">
        <v>0.59696560088396644</v>
      </c>
    </row>
    <row r="6" spans="1:10" x14ac:dyDescent="0.25">
      <c r="A6">
        <v>0.85931052719806422</v>
      </c>
      <c r="B6">
        <v>0.84318609942416922</v>
      </c>
      <c r="C6">
        <v>0.85163076885919642</v>
      </c>
      <c r="D6">
        <v>0.8652615736876732</v>
      </c>
      <c r="E6">
        <v>0.85931052719806422</v>
      </c>
      <c r="F6">
        <v>0.59138601786799583</v>
      </c>
      <c r="G6">
        <v>0.64377359353452923</v>
      </c>
      <c r="H6">
        <v>0.4527332570077085</v>
      </c>
      <c r="I6">
        <v>0.5335951117944927</v>
      </c>
      <c r="J6">
        <v>0.5418317389275602</v>
      </c>
    </row>
    <row r="7" spans="1:10" x14ac:dyDescent="0.25">
      <c r="A7">
        <v>0.92879491523893476</v>
      </c>
      <c r="B7">
        <v>0.91413373860858183</v>
      </c>
      <c r="C7">
        <v>0.89912520627109893</v>
      </c>
      <c r="D7">
        <v>0.87748874597218396</v>
      </c>
      <c r="E7">
        <v>0.92879491523893476</v>
      </c>
      <c r="F7">
        <v>0.54906266329258091</v>
      </c>
      <c r="G7">
        <v>0.61938306794957732</v>
      </c>
      <c r="H7">
        <v>0.43433572536466147</v>
      </c>
      <c r="I7">
        <v>0.50785957081896871</v>
      </c>
      <c r="J7">
        <v>0.58340935280321649</v>
      </c>
    </row>
    <row r="8" spans="1:10" x14ac:dyDescent="0.25">
      <c r="A8">
        <v>0.93396764233419305</v>
      </c>
      <c r="B8">
        <v>0.92037153382163928</v>
      </c>
      <c r="C8">
        <v>0.84349389308937828</v>
      </c>
      <c r="D8">
        <v>0.92028985497347171</v>
      </c>
      <c r="E8">
        <v>0.93396764233419305</v>
      </c>
      <c r="F8">
        <v>0.6060363774291414</v>
      </c>
      <c r="G8">
        <v>0.59375981798111788</v>
      </c>
      <c r="H8">
        <v>0.45121351659505504</v>
      </c>
      <c r="I8">
        <v>0.59688469251017084</v>
      </c>
      <c r="J8">
        <v>0.63788793541847821</v>
      </c>
    </row>
    <row r="9" spans="1:10" x14ac:dyDescent="0.25">
      <c r="A9">
        <v>0.91948831629264582</v>
      </c>
      <c r="B9">
        <v>0.92382386386153892</v>
      </c>
      <c r="C9">
        <v>0.87195702773256545</v>
      </c>
      <c r="D9">
        <v>0.90640353591109957</v>
      </c>
      <c r="E9">
        <v>0.91948831629264582</v>
      </c>
      <c r="F9">
        <v>0.6231168577410765</v>
      </c>
      <c r="G9">
        <v>0.57668817371414516</v>
      </c>
      <c r="H9">
        <v>0.54437517701650473</v>
      </c>
      <c r="I9">
        <v>0.68373070978670802</v>
      </c>
      <c r="J9">
        <v>0.65358747627820923</v>
      </c>
    </row>
    <row r="10" spans="1:10" x14ac:dyDescent="0.25">
      <c r="A10">
        <v>0.90540458917648436</v>
      </c>
      <c r="B10">
        <v>0.92565417145138695</v>
      </c>
      <c r="C10">
        <v>0.86702445271591477</v>
      </c>
      <c r="D10">
        <v>0.92467061335874312</v>
      </c>
      <c r="E10">
        <v>0.91341369230085889</v>
      </c>
      <c r="F10">
        <v>0.71226337684139229</v>
      </c>
      <c r="G10">
        <v>0.6509320429206138</v>
      </c>
      <c r="H10">
        <v>0.63541364684014967</v>
      </c>
      <c r="I10">
        <v>0.73137532549776307</v>
      </c>
      <c r="J10">
        <v>0.74200186840014293</v>
      </c>
    </row>
    <row r="11" spans="1:10" x14ac:dyDescent="0.25">
      <c r="A11">
        <v>0.92941143329192832</v>
      </c>
      <c r="B11">
        <v>0.92677345770072994</v>
      </c>
      <c r="C11">
        <v>0.89160911484518501</v>
      </c>
      <c r="D11">
        <v>0.9258047072048271</v>
      </c>
      <c r="E11">
        <v>0.93729995831297575</v>
      </c>
      <c r="F11">
        <v>0.79939851466400724</v>
      </c>
      <c r="G11">
        <v>0.7389905320603305</v>
      </c>
      <c r="H11">
        <v>0.708650635654832</v>
      </c>
      <c r="I11">
        <v>0.80316759859022968</v>
      </c>
      <c r="J11">
        <v>0.73835849836979262</v>
      </c>
    </row>
    <row r="12" spans="1:10" x14ac:dyDescent="0.25">
      <c r="A12">
        <v>0.9370945016588097</v>
      </c>
      <c r="B12">
        <v>0.92729896726458183</v>
      </c>
      <c r="C12">
        <v>0.90673996138930946</v>
      </c>
      <c r="D12">
        <v>0.92633716899712781</v>
      </c>
      <c r="E12">
        <v>0.93774992454824846</v>
      </c>
      <c r="F12">
        <v>0.80801461946846942</v>
      </c>
      <c r="G12">
        <v>0.8269815464598399</v>
      </c>
      <c r="H12">
        <v>0.72509448193352533</v>
      </c>
      <c r="I12">
        <v>0.80458016439176705</v>
      </c>
      <c r="J12">
        <v>0.82635404855289396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70" zoomScaleNormal="70" workbookViewId="0">
      <selection sqref="A1:S13"/>
    </sheetView>
  </sheetViews>
  <sheetFormatPr defaultColWidth="13.33203125" defaultRowHeight="14.4" x14ac:dyDescent="0.25"/>
  <cols>
    <col min="1" max="16384" width="13.33203125" style="1"/>
  </cols>
  <sheetData>
    <row r="1" spans="1:19" x14ac:dyDescent="0.25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</row>
    <row r="2" spans="1:19" ht="15.6" x14ac:dyDescent="0.3">
      <c r="A2" s="1">
        <v>158953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0.99999988080000002</v>
      </c>
      <c r="H2" s="2">
        <v>1.0000001190000001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1</v>
      </c>
      <c r="R2" s="1">
        <f>F2*0.14+G2*0.21+H2*0.21+I2*0.08+J2*0.05+K2*0.05+L2*0+M2*0+N2*0+O2*0+P2*0.1+Q2*0.16</f>
        <v>0.81999999995799999</v>
      </c>
    </row>
    <row r="4" spans="1:19" ht="15.6" x14ac:dyDescent="0.3">
      <c r="A4" s="1">
        <v>1224625</v>
      </c>
      <c r="B4" s="1" t="s">
        <v>17</v>
      </c>
      <c r="C4" s="1" t="s">
        <v>15</v>
      </c>
      <c r="D4" s="1" t="s">
        <v>15</v>
      </c>
      <c r="E4" s="1" t="s">
        <v>18</v>
      </c>
      <c r="F4" s="2">
        <v>0.10412655780000001</v>
      </c>
      <c r="G4" s="2">
        <v>0.58854079250000002</v>
      </c>
      <c r="H4" s="2">
        <v>0.63037312030000003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1</v>
      </c>
      <c r="R4" s="1">
        <f t="shared" ref="R4:R5" si="0">F4*0.14+G4*0.21+H4*0.21+I4*0.08+J4*0.05+K4*0.05+L4*0+M4*0+N4*0+O4*0+P4*0.1+Q4*0.16</f>
        <v>0.53054963978000003</v>
      </c>
      <c r="S4" s="1">
        <v>4.3333333333333304</v>
      </c>
    </row>
    <row r="5" spans="1:19" ht="15.6" x14ac:dyDescent="0.3">
      <c r="A5" s="1">
        <v>1229904</v>
      </c>
      <c r="B5" s="1" t="s">
        <v>19</v>
      </c>
      <c r="C5" s="1" t="s">
        <v>15</v>
      </c>
      <c r="D5" s="1" t="s">
        <v>15</v>
      </c>
      <c r="E5" s="1" t="s">
        <v>18</v>
      </c>
      <c r="F5" s="2">
        <v>0.10412655780000001</v>
      </c>
      <c r="G5" s="2">
        <v>0.59081864360000003</v>
      </c>
      <c r="H5" s="2">
        <v>0.65534186360000002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1</v>
      </c>
      <c r="R5" s="1">
        <f t="shared" si="0"/>
        <v>0.53627142460400001</v>
      </c>
      <c r="S5" s="1">
        <v>4.3333333333333304</v>
      </c>
    </row>
    <row r="6" spans="1:19" ht="15.6" x14ac:dyDescent="0.3">
      <c r="A6" s="1">
        <v>1330863</v>
      </c>
      <c r="B6" s="1" t="s">
        <v>20</v>
      </c>
      <c r="C6" s="1" t="s">
        <v>15</v>
      </c>
      <c r="D6" s="1" t="s">
        <v>15</v>
      </c>
      <c r="E6" s="1" t="s">
        <v>21</v>
      </c>
      <c r="F6" s="2">
        <v>5.6079294859999997E-2</v>
      </c>
      <c r="G6" s="2">
        <v>0.57667100429999996</v>
      </c>
      <c r="H6" s="2">
        <v>0.72474539280000005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1</v>
      </c>
      <c r="R6" s="1">
        <f t="shared" ref="R6:R13" si="1">F6*0.14+G6*0.21+H6*0.21+I6*0.08+J6*0.05+K6*0.05+L6*0+M6*0+N6*0+O6*0+P6*0.1+Q6*0.16</f>
        <v>0.54114854467140006</v>
      </c>
      <c r="S6" s="1">
        <v>3.6666666666666599</v>
      </c>
    </row>
    <row r="7" spans="1:19" ht="15.6" x14ac:dyDescent="0.3">
      <c r="A7" s="1">
        <v>3462200</v>
      </c>
      <c r="B7" s="1" t="s">
        <v>22</v>
      </c>
      <c r="C7" s="1" t="s">
        <v>15</v>
      </c>
      <c r="D7" s="1" t="s">
        <v>15</v>
      </c>
      <c r="E7" s="1" t="s">
        <v>23</v>
      </c>
      <c r="F7" s="2">
        <v>0.20100828539999999</v>
      </c>
      <c r="G7" s="2">
        <v>0.67401766780000005</v>
      </c>
      <c r="H7" s="2">
        <v>0.6781890988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1</v>
      </c>
      <c r="R7" s="1">
        <f t="shared" si="1"/>
        <v>0.57210458094200001</v>
      </c>
      <c r="S7" s="1">
        <v>3.3333333330000001</v>
      </c>
    </row>
    <row r="8" spans="1:19" ht="15.6" x14ac:dyDescent="0.3">
      <c r="A8" s="1">
        <v>3386264</v>
      </c>
      <c r="B8" s="1" t="s">
        <v>24</v>
      </c>
      <c r="C8" s="1" t="s">
        <v>15</v>
      </c>
      <c r="D8" s="1" t="s">
        <v>15</v>
      </c>
      <c r="E8" s="1" t="s">
        <v>25</v>
      </c>
      <c r="F8" s="2">
        <v>8.7856796030000003E-2</v>
      </c>
      <c r="G8" s="2">
        <v>0.73697543139999999</v>
      </c>
      <c r="H8" s="2">
        <v>0.68369442219999998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1</v>
      </c>
      <c r="R8" s="1">
        <f t="shared" si="1"/>
        <v>0.57064062070020005</v>
      </c>
      <c r="S8" s="1">
        <v>2.6666666669999999</v>
      </c>
    </row>
    <row r="9" spans="1:19" ht="15.6" x14ac:dyDescent="0.3">
      <c r="A9" s="1">
        <v>1561633</v>
      </c>
      <c r="B9" s="1" t="s">
        <v>26</v>
      </c>
      <c r="C9" s="1" t="s">
        <v>15</v>
      </c>
      <c r="D9" s="1" t="s">
        <v>15</v>
      </c>
      <c r="E9" s="1" t="s">
        <v>15</v>
      </c>
      <c r="F9" s="2">
        <v>0.52526764680000004</v>
      </c>
      <c r="G9" s="2">
        <v>0.73935282229999999</v>
      </c>
      <c r="H9" s="2">
        <v>0.90136343240000005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f t="shared" si="1"/>
        <v>0.41808788403899999</v>
      </c>
      <c r="S9" s="1">
        <v>2.5</v>
      </c>
    </row>
    <row r="10" spans="1:19" ht="15.6" x14ac:dyDescent="0.3">
      <c r="A10" s="1">
        <v>2367631</v>
      </c>
      <c r="B10" s="1" t="s">
        <v>27</v>
      </c>
      <c r="F10" s="2">
        <v>0.1995233048</v>
      </c>
      <c r="G10" s="2">
        <v>0.62556779380000005</v>
      </c>
      <c r="H10" s="2">
        <v>0.6643992662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f t="shared" si="1"/>
        <v>0.29882634527200003</v>
      </c>
      <c r="S10" s="1">
        <v>1.6666666666666601</v>
      </c>
    </row>
    <row r="11" spans="1:19" ht="15.6" x14ac:dyDescent="0.3">
      <c r="A11" s="1">
        <v>184577</v>
      </c>
      <c r="B11" s="1" t="s">
        <v>28</v>
      </c>
      <c r="F11" s="2">
        <v>0.2068824075</v>
      </c>
      <c r="G11" s="2">
        <v>0.57165634629999995</v>
      </c>
      <c r="H11" s="2">
        <v>0.69378525020000004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f t="shared" si="1"/>
        <v>0.29470627231500002</v>
      </c>
      <c r="S11" s="1">
        <v>1</v>
      </c>
    </row>
    <row r="12" spans="1:19" ht="15.6" x14ac:dyDescent="0.3">
      <c r="A12" s="1">
        <v>3772067</v>
      </c>
      <c r="B12" s="1" t="s">
        <v>29</v>
      </c>
      <c r="C12" s="1" t="s">
        <v>15</v>
      </c>
      <c r="D12" s="1" t="s">
        <v>15</v>
      </c>
      <c r="E12" s="1" t="s">
        <v>15</v>
      </c>
      <c r="F12" s="2">
        <v>0.1194615798</v>
      </c>
      <c r="G12" s="2">
        <v>0.63338834050000004</v>
      </c>
      <c r="H12" s="2">
        <v>0.68589657550000005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f t="shared" si="1"/>
        <v>0.29377445353199999</v>
      </c>
      <c r="S12" s="1">
        <v>0.66666666666666596</v>
      </c>
    </row>
    <row r="13" spans="1:19" ht="15.6" x14ac:dyDescent="0.3">
      <c r="A13" s="1">
        <v>246860</v>
      </c>
      <c r="B13" s="1" t="s">
        <v>30</v>
      </c>
      <c r="F13" s="2">
        <v>0</v>
      </c>
      <c r="G13" s="2">
        <v>0.75500214099999996</v>
      </c>
      <c r="H13" s="2">
        <v>0.63497769829999995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f t="shared" si="1"/>
        <v>0.29189576625299996</v>
      </c>
      <c r="S13" s="1">
        <v>0.33333333333333298</v>
      </c>
    </row>
    <row r="23" spans="6:8" ht="15.6" x14ac:dyDescent="0.3">
      <c r="F23" s="2"/>
      <c r="G23" s="2"/>
      <c r="H23" s="2"/>
    </row>
    <row r="24" spans="6:8" ht="15.6" x14ac:dyDescent="0.3">
      <c r="F24" s="2"/>
      <c r="G24" s="2"/>
      <c r="H24" s="2"/>
    </row>
    <row r="25" spans="6:8" ht="15.6" x14ac:dyDescent="0.3">
      <c r="F25" s="2"/>
      <c r="G25" s="2"/>
      <c r="H25" s="2"/>
    </row>
    <row r="26" spans="6:8" ht="15.6" x14ac:dyDescent="0.3">
      <c r="F26" s="2"/>
      <c r="G26" s="2"/>
      <c r="H26" s="2"/>
    </row>
    <row r="27" spans="6:8" ht="15.6" x14ac:dyDescent="0.3">
      <c r="F27" s="2"/>
      <c r="G27" s="2"/>
      <c r="H27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selection activeCell="W4" sqref="W4:W13"/>
    </sheetView>
  </sheetViews>
  <sheetFormatPr defaultRowHeight="14.4" x14ac:dyDescent="0.25"/>
  <sheetData>
    <row r="1" spans="1:23" x14ac:dyDescent="0.25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10</v>
      </c>
      <c r="M1" s="1" t="s">
        <v>11</v>
      </c>
      <c r="N1" s="1" t="s">
        <v>12</v>
      </c>
      <c r="O1" s="1" t="s">
        <v>13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36</v>
      </c>
      <c r="V1" s="1" t="s">
        <v>35</v>
      </c>
      <c r="W1" s="1" t="s">
        <v>37</v>
      </c>
    </row>
    <row r="2" spans="1:23" ht="15.6" x14ac:dyDescent="0.3">
      <c r="A2" s="1">
        <v>158953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0.99999988080000002</v>
      </c>
      <c r="H2" s="2">
        <v>1.0000001190000001</v>
      </c>
      <c r="I2" s="1">
        <v>1</v>
      </c>
      <c r="J2" s="1">
        <v>1</v>
      </c>
      <c r="K2" s="1">
        <v>0</v>
      </c>
      <c r="L2" s="1">
        <v>1</v>
      </c>
      <c r="M2" s="1">
        <v>1</v>
      </c>
      <c r="N2" s="1">
        <f>F2*0.14+G2*0.21+H2*0.21+I2*0.08+J2*0.05+K2*0.05+L2*0.1+M2*0.16</f>
        <v>0.949999999958</v>
      </c>
      <c r="O2" s="1"/>
      <c r="Q2" s="1"/>
      <c r="R2" s="1"/>
      <c r="S2" s="1"/>
      <c r="T2" s="1"/>
      <c r="U2" s="1"/>
      <c r="V2" s="1"/>
      <c r="W2" s="1"/>
    </row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Q3" s="1"/>
      <c r="R3" s="1"/>
      <c r="S3" s="1"/>
      <c r="T3" s="1"/>
      <c r="U3" s="1"/>
      <c r="V3" s="1"/>
      <c r="W3" s="1"/>
    </row>
    <row r="4" spans="1:23" ht="15.6" x14ac:dyDescent="0.3">
      <c r="A4" s="1">
        <v>1330863</v>
      </c>
      <c r="B4" s="1" t="s">
        <v>20</v>
      </c>
      <c r="C4" s="1" t="s">
        <v>15</v>
      </c>
      <c r="D4" s="1" t="s">
        <v>15</v>
      </c>
      <c r="E4" s="1" t="s">
        <v>21</v>
      </c>
      <c r="F4" s="2">
        <v>5.6079294859999997E-2</v>
      </c>
      <c r="G4" s="2">
        <v>0.57667100429999996</v>
      </c>
      <c r="H4" s="2">
        <v>0.72474539280000005</v>
      </c>
      <c r="I4" s="1">
        <v>0.84615384615384603</v>
      </c>
      <c r="J4" s="1">
        <v>0.71428571428571397</v>
      </c>
      <c r="K4" s="1">
        <v>1</v>
      </c>
      <c r="L4" s="1">
        <v>1</v>
      </c>
      <c r="M4" s="1">
        <v>1</v>
      </c>
      <c r="N4" s="1">
        <f>F4*0.14+G4*0.21+H4*0.21+I4*0.08+J4*0.05+K4*0.05+L4*0.1+M4*0.16</f>
        <v>0.69455513807799341</v>
      </c>
      <c r="O4" s="1">
        <v>3.6666666666666599</v>
      </c>
      <c r="Q4" s="1">
        <v>1</v>
      </c>
      <c r="R4" s="1">
        <v>3.6666666666666599</v>
      </c>
      <c r="S4" s="1">
        <f>LOG(Q4+1, 2)</f>
        <v>1</v>
      </c>
      <c r="T4" s="1">
        <f>R4/S4</f>
        <v>3.6666666666666599</v>
      </c>
      <c r="U4" s="1">
        <f>T4</f>
        <v>3.6666666666666599</v>
      </c>
      <c r="V4" s="1">
        <v>4.3333333333333304</v>
      </c>
      <c r="W4" s="1">
        <f>U4/V4</f>
        <v>0.84615384615384515</v>
      </c>
    </row>
    <row r="5" spans="1:23" ht="15.6" x14ac:dyDescent="0.3">
      <c r="A5" s="1">
        <v>3386264</v>
      </c>
      <c r="B5" s="1" t="s">
        <v>24</v>
      </c>
      <c r="C5" s="1" t="s">
        <v>15</v>
      </c>
      <c r="D5" s="1" t="s">
        <v>15</v>
      </c>
      <c r="E5" s="1" t="s">
        <v>25</v>
      </c>
      <c r="F5" s="2">
        <v>8.7856796030000003E-2</v>
      </c>
      <c r="G5" s="2">
        <v>0.73697543139999999</v>
      </c>
      <c r="H5" s="2">
        <v>0.68369442219999998</v>
      </c>
      <c r="I5" s="1">
        <v>0.92307692307692302</v>
      </c>
      <c r="J5" s="1">
        <v>0.42857142857142799</v>
      </c>
      <c r="K5" s="1">
        <v>0</v>
      </c>
      <c r="L5" s="1">
        <v>1</v>
      </c>
      <c r="M5" s="1">
        <v>1</v>
      </c>
      <c r="N5" s="1">
        <f>F5*0.14+G5*0.21+H5*0.21+I5*0.08+J5*0.05+K5*0.05+L5*0.1+M5*0.16</f>
        <v>0.6659153459749253</v>
      </c>
      <c r="O5" s="1">
        <v>2.6666666669999999</v>
      </c>
      <c r="Q5" s="1">
        <v>2</v>
      </c>
      <c r="R5" s="1">
        <v>2.6666666669999999</v>
      </c>
      <c r="S5" s="1">
        <f t="shared" ref="S5:S13" si="0">LOG(Q5+1, 2)</f>
        <v>1.5849625007211563</v>
      </c>
      <c r="T5" s="1">
        <f t="shared" ref="T5:T13" si="1">R5/S5</f>
        <v>1.6824793430675296</v>
      </c>
      <c r="U5" s="1">
        <f>SUM(T$4:T5)</f>
        <v>5.3491460097341896</v>
      </c>
      <c r="V5" s="1">
        <v>7.0673622654763104</v>
      </c>
      <c r="W5" s="1">
        <f t="shared" ref="W5:W13" si="2">U5/V5</f>
        <v>0.75688012143717098</v>
      </c>
    </row>
    <row r="6" spans="1:23" ht="15.6" x14ac:dyDescent="0.3">
      <c r="A6" s="1">
        <v>3462200</v>
      </c>
      <c r="B6" s="1" t="s">
        <v>22</v>
      </c>
      <c r="C6" s="1" t="s">
        <v>15</v>
      </c>
      <c r="D6" s="1" t="s">
        <v>15</v>
      </c>
      <c r="E6" s="1" t="s">
        <v>23</v>
      </c>
      <c r="F6" s="2">
        <v>0.20100828539999999</v>
      </c>
      <c r="G6" s="2">
        <v>0.67401766780000005</v>
      </c>
      <c r="H6" s="2">
        <v>0.6781890988</v>
      </c>
      <c r="I6" s="1">
        <v>0.61538461538461497</v>
      </c>
      <c r="J6" s="1">
        <v>0.42857142857142799</v>
      </c>
      <c r="K6" s="1">
        <v>0</v>
      </c>
      <c r="L6" s="1">
        <v>1</v>
      </c>
      <c r="M6" s="1">
        <v>1</v>
      </c>
      <c r="N6" s="1">
        <f>F6*0.14+G6*0.21+H6*0.21+I6*0.08+J6*0.05+K6*0.05+L6*0.1+M6*0.16</f>
        <v>0.64276392160134066</v>
      </c>
      <c r="O6" s="1">
        <v>3.3333333330000001</v>
      </c>
      <c r="Q6" s="1">
        <v>3</v>
      </c>
      <c r="R6" s="1">
        <v>3.3333333330000001</v>
      </c>
      <c r="S6" s="1">
        <f t="shared" si="0"/>
        <v>2</v>
      </c>
      <c r="T6" s="1">
        <f t="shared" si="1"/>
        <v>1.6666666665000001</v>
      </c>
      <c r="U6" s="1">
        <f>SUM(T$4:T6)</f>
        <v>7.0158126762341899</v>
      </c>
      <c r="V6" s="1">
        <v>8.9006955988096408</v>
      </c>
      <c r="W6" s="1">
        <f t="shared" si="2"/>
        <v>0.78823195314897287</v>
      </c>
    </row>
    <row r="7" spans="1:23" ht="15.6" x14ac:dyDescent="0.3">
      <c r="A7" s="1">
        <v>1229904</v>
      </c>
      <c r="B7" s="1" t="s">
        <v>19</v>
      </c>
      <c r="C7" s="1" t="s">
        <v>15</v>
      </c>
      <c r="D7" s="1" t="s">
        <v>15</v>
      </c>
      <c r="E7" s="1" t="s">
        <v>18</v>
      </c>
      <c r="F7" s="2">
        <v>0.10412655780000001</v>
      </c>
      <c r="G7" s="2">
        <v>0.59081864360000003</v>
      </c>
      <c r="H7" s="2">
        <v>0.65534186360000002</v>
      </c>
      <c r="I7" s="1">
        <v>0.61538461538461497</v>
      </c>
      <c r="J7" s="1">
        <v>0.57142857142857095</v>
      </c>
      <c r="K7" s="1">
        <v>0</v>
      </c>
      <c r="L7" s="1">
        <v>1</v>
      </c>
      <c r="M7" s="1">
        <v>1</v>
      </c>
      <c r="N7" s="1">
        <f>F7*0.14+G7*0.21+H7*0.21+I7*0.08+J7*0.05+K7*0.05+L7*0.1+M7*0.16</f>
        <v>0.61407362240619778</v>
      </c>
      <c r="O7" s="1">
        <v>4.3333333333333304</v>
      </c>
      <c r="Q7" s="1">
        <v>4</v>
      </c>
      <c r="R7" s="1">
        <v>4.3333333333333304</v>
      </c>
      <c r="S7" s="1">
        <f t="shared" si="0"/>
        <v>2.3219280948873622</v>
      </c>
      <c r="T7" s="1">
        <f t="shared" si="1"/>
        <v>1.866265084984702</v>
      </c>
      <c r="U7" s="1">
        <f>SUM(T$4:T7)</f>
        <v>8.8820777612188913</v>
      </c>
      <c r="V7" s="1">
        <v>10.336284125577393</v>
      </c>
      <c r="W7" s="1">
        <f t="shared" si="2"/>
        <v>0.85931052719806422</v>
      </c>
    </row>
    <row r="8" spans="1:23" ht="15.6" x14ac:dyDescent="0.3">
      <c r="A8" s="1">
        <v>1224625</v>
      </c>
      <c r="B8" s="1" t="s">
        <v>17</v>
      </c>
      <c r="C8" s="1" t="s">
        <v>15</v>
      </c>
      <c r="D8" s="1" t="s">
        <v>15</v>
      </c>
      <c r="E8" s="1" t="s">
        <v>18</v>
      </c>
      <c r="F8" s="2">
        <v>0.10412655780000001</v>
      </c>
      <c r="G8" s="2">
        <v>0.58854079250000002</v>
      </c>
      <c r="H8" s="2">
        <v>0.63037312030000003</v>
      </c>
      <c r="I8" s="1">
        <v>0.61538461538461497</v>
      </c>
      <c r="J8" s="1">
        <v>0.57142857142857095</v>
      </c>
      <c r="K8" s="1">
        <v>0</v>
      </c>
      <c r="L8" s="1">
        <v>1</v>
      </c>
      <c r="M8" s="1">
        <v>1</v>
      </c>
      <c r="N8" s="1">
        <f>F8*0.14+G8*0.21+H8*0.21+I8*0.08+J8*0.05+K8*0.05+L8*0.1+M8*0.16</f>
        <v>0.6083518375821978</v>
      </c>
      <c r="O8" s="1">
        <v>4.3333333333333304</v>
      </c>
      <c r="Q8" s="1">
        <v>5</v>
      </c>
      <c r="R8" s="1">
        <v>4.3333333333333304</v>
      </c>
      <c r="S8" s="1">
        <f t="shared" si="0"/>
        <v>2.5849625007211561</v>
      </c>
      <c r="T8" s="1">
        <f t="shared" si="1"/>
        <v>1.6763621646830125</v>
      </c>
      <c r="U8" s="1">
        <f>SUM(T$4:T8)</f>
        <v>10.558439925901904</v>
      </c>
      <c r="V8" s="1">
        <v>11.367891611665122</v>
      </c>
      <c r="W8" s="1">
        <f t="shared" si="2"/>
        <v>0.92879491523893476</v>
      </c>
    </row>
    <row r="9" spans="1:23" ht="15.6" x14ac:dyDescent="0.3">
      <c r="A9" s="1">
        <v>1561633</v>
      </c>
      <c r="B9" s="1" t="s">
        <v>26</v>
      </c>
      <c r="C9" s="1" t="s">
        <v>15</v>
      </c>
      <c r="D9" s="1" t="s">
        <v>15</v>
      </c>
      <c r="E9" s="1" t="s">
        <v>15</v>
      </c>
      <c r="F9" s="2">
        <v>0.52526764680000004</v>
      </c>
      <c r="G9" s="2">
        <v>0.73935282229999999</v>
      </c>
      <c r="H9" s="2">
        <v>0.90136343240000005</v>
      </c>
      <c r="I9" s="1">
        <v>1</v>
      </c>
      <c r="J9" s="1">
        <v>0.57142857142857095</v>
      </c>
      <c r="K9" s="1">
        <v>0</v>
      </c>
      <c r="L9" s="1">
        <v>0</v>
      </c>
      <c r="M9" s="1">
        <v>0</v>
      </c>
      <c r="N9" s="1">
        <f>F9*0.14+G9*0.21+H9*0.21+I9*0.08+J9*0.05+K9*0.05+L9*0.1+M9*0.16</f>
        <v>0.52665931261042853</v>
      </c>
      <c r="O9" s="1">
        <v>2.5</v>
      </c>
      <c r="Q9" s="1">
        <v>6</v>
      </c>
      <c r="R9" s="1">
        <v>2.5</v>
      </c>
      <c r="S9" s="1">
        <f t="shared" si="0"/>
        <v>2.8073549220576042</v>
      </c>
      <c r="T9" s="1">
        <f t="shared" si="1"/>
        <v>0.89051796777005543</v>
      </c>
      <c r="U9" s="1">
        <f>SUM(T$4:T9)</f>
        <v>11.44895789367196</v>
      </c>
      <c r="V9" s="1">
        <v>12.258409579435178</v>
      </c>
      <c r="W9" s="1">
        <f t="shared" si="2"/>
        <v>0.93396764233419305</v>
      </c>
    </row>
    <row r="10" spans="1:23" ht="15.6" x14ac:dyDescent="0.3">
      <c r="A10" s="1">
        <v>184577</v>
      </c>
      <c r="B10" s="1" t="s">
        <v>28</v>
      </c>
      <c r="C10" s="1"/>
      <c r="D10" s="1"/>
      <c r="E10" s="1"/>
      <c r="F10" s="2">
        <v>0.2068824075</v>
      </c>
      <c r="G10" s="2">
        <v>0.57165634629999995</v>
      </c>
      <c r="H10" s="2">
        <v>0.69378525020000004</v>
      </c>
      <c r="I10" s="1">
        <v>0.76923076923076905</v>
      </c>
      <c r="J10" s="1">
        <v>0.57142857142857095</v>
      </c>
      <c r="K10" s="1">
        <v>1</v>
      </c>
      <c r="L10" s="1">
        <v>0</v>
      </c>
      <c r="M10" s="1">
        <v>0</v>
      </c>
      <c r="N10" s="1">
        <f>F10*0.14+G10*0.21+H10*0.21+I10*0.08+J10*0.05+K10*0.05+L10*0.1+M10*0.16</f>
        <v>0.43481616242489007</v>
      </c>
      <c r="O10" s="1">
        <v>1</v>
      </c>
      <c r="Q10" s="1">
        <v>7</v>
      </c>
      <c r="R10" s="1">
        <v>1</v>
      </c>
      <c r="S10" s="1">
        <f t="shared" si="0"/>
        <v>3</v>
      </c>
      <c r="T10" s="1">
        <f t="shared" si="1"/>
        <v>0.33333333333333331</v>
      </c>
      <c r="U10" s="1">
        <f>SUM(T$4:T10)</f>
        <v>11.782291227005294</v>
      </c>
      <c r="V10" s="1">
        <v>12.813965134990731</v>
      </c>
      <c r="W10" s="1">
        <f t="shared" si="2"/>
        <v>0.91948831629264582</v>
      </c>
    </row>
    <row r="11" spans="1:23" ht="15.6" x14ac:dyDescent="0.3">
      <c r="A11" s="1">
        <v>246860</v>
      </c>
      <c r="B11" s="1" t="s">
        <v>30</v>
      </c>
      <c r="C11" s="1"/>
      <c r="D11" s="1"/>
      <c r="E11" s="1"/>
      <c r="F11" s="2">
        <v>0</v>
      </c>
      <c r="G11" s="2">
        <v>0.75500214099999996</v>
      </c>
      <c r="H11" s="2">
        <v>0.63497769829999995</v>
      </c>
      <c r="I11" s="1">
        <v>0.76923076923076905</v>
      </c>
      <c r="J11" s="1">
        <v>1</v>
      </c>
      <c r="K11" s="1">
        <v>0</v>
      </c>
      <c r="L11" s="1">
        <v>0</v>
      </c>
      <c r="M11" s="1">
        <v>0</v>
      </c>
      <c r="N11" s="1">
        <f>F11*0.14+G11*0.21+H11*0.21+I11*0.08+J11*0.05+K11*0.05+L11*0.1+M11*0.16</f>
        <v>0.40343422779146149</v>
      </c>
      <c r="O11" s="1">
        <v>0.33333333333333298</v>
      </c>
      <c r="Q11" s="1">
        <v>8</v>
      </c>
      <c r="R11" s="1">
        <v>0.33333333333333298</v>
      </c>
      <c r="S11" s="1">
        <f t="shared" si="0"/>
        <v>3.1699250014423126</v>
      </c>
      <c r="T11" s="1">
        <f t="shared" si="1"/>
        <v>0.10515495892857613</v>
      </c>
      <c r="U11" s="1">
        <f>SUM(T$4:T11)</f>
        <v>11.88744618593387</v>
      </c>
      <c r="V11" s="1">
        <v>13.12943001177646</v>
      </c>
      <c r="W11" s="1">
        <f t="shared" si="2"/>
        <v>0.90540458917648436</v>
      </c>
    </row>
    <row r="12" spans="1:23" ht="15.6" x14ac:dyDescent="0.3">
      <c r="A12" s="1">
        <v>2367631</v>
      </c>
      <c r="B12" s="1" t="s">
        <v>27</v>
      </c>
      <c r="C12" s="1"/>
      <c r="D12" s="1"/>
      <c r="E12" s="1"/>
      <c r="F12" s="2">
        <v>0.1995233048</v>
      </c>
      <c r="G12" s="2">
        <v>0.62556779380000005</v>
      </c>
      <c r="H12" s="2">
        <v>0.6643992662</v>
      </c>
      <c r="I12" s="1">
        <v>0.61538461538461497</v>
      </c>
      <c r="J12" s="1">
        <v>0.42857142857142799</v>
      </c>
      <c r="K12" s="1">
        <v>0</v>
      </c>
      <c r="L12" s="1">
        <v>0</v>
      </c>
      <c r="M12" s="1">
        <v>0</v>
      </c>
      <c r="N12" s="1">
        <f>F12*0.14+G12*0.21+H12*0.21+I12*0.08+J12*0.05+K12*0.05+L12*0.1+M12*0.16</f>
        <v>0.36948568593134062</v>
      </c>
      <c r="O12" s="1">
        <v>1.6666666666666601</v>
      </c>
      <c r="Q12" s="1">
        <v>9</v>
      </c>
      <c r="R12" s="1">
        <v>1.6666666666666601</v>
      </c>
      <c r="S12" s="1">
        <f t="shared" si="0"/>
        <v>3.3219280948873626</v>
      </c>
      <c r="T12" s="1">
        <f t="shared" si="1"/>
        <v>0.50171665943996668</v>
      </c>
      <c r="U12" s="1">
        <f>SUM(T$4:T12)</f>
        <v>12.389162845373836</v>
      </c>
      <c r="V12" s="1">
        <v>13.330116675552448</v>
      </c>
      <c r="W12" s="1">
        <f t="shared" si="2"/>
        <v>0.92941143329192832</v>
      </c>
    </row>
    <row r="13" spans="1:23" ht="15.6" x14ac:dyDescent="0.3">
      <c r="A13" s="1">
        <v>3772067</v>
      </c>
      <c r="B13" s="1" t="s">
        <v>29</v>
      </c>
      <c r="C13" s="1" t="s">
        <v>15</v>
      </c>
      <c r="D13" s="1" t="s">
        <v>15</v>
      </c>
      <c r="E13" s="1" t="s">
        <v>15</v>
      </c>
      <c r="F13" s="2">
        <v>0.1194615798</v>
      </c>
      <c r="G13" s="2">
        <v>0.63338834050000004</v>
      </c>
      <c r="H13" s="2">
        <v>0.68589657550000005</v>
      </c>
      <c r="I13" s="1">
        <v>0.38461538461538403</v>
      </c>
      <c r="J13" s="1">
        <v>0</v>
      </c>
      <c r="K13" s="1">
        <v>0</v>
      </c>
      <c r="L13" s="1">
        <v>0</v>
      </c>
      <c r="M13" s="1">
        <v>0</v>
      </c>
      <c r="N13" s="1">
        <f>F13*0.14+G13*0.21+H13*0.21+I13*0.08+J13*0.05+K13*0.05+L13*0.1+M13*0.16</f>
        <v>0.32454368430123071</v>
      </c>
      <c r="O13" s="1">
        <v>0.66666666666666596</v>
      </c>
      <c r="Q13" s="1">
        <v>10</v>
      </c>
      <c r="R13" s="1">
        <v>0.66666666666666596</v>
      </c>
      <c r="S13" s="1">
        <f t="shared" si="0"/>
        <v>3.4594316186372978</v>
      </c>
      <c r="T13" s="1">
        <f t="shared" si="1"/>
        <v>0.192709884211925</v>
      </c>
      <c r="U13" s="1">
        <f>SUM(T$4:T13)</f>
        <v>12.581872729585761</v>
      </c>
      <c r="V13" s="1">
        <v>13.426471617658411</v>
      </c>
      <c r="W13" s="1">
        <f t="shared" si="2"/>
        <v>0.9370945016588097</v>
      </c>
    </row>
  </sheetData>
  <sortState ref="A4:O13">
    <sortCondition descending="1" ref="N4:N1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selection activeCell="W4" sqref="W4:W13"/>
    </sheetView>
  </sheetViews>
  <sheetFormatPr defaultRowHeight="14.4" x14ac:dyDescent="0.25"/>
  <sheetData>
    <row r="1" spans="1:23" x14ac:dyDescent="0.25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10</v>
      </c>
      <c r="M1" s="1" t="s">
        <v>11</v>
      </c>
      <c r="N1" s="1" t="s">
        <v>12</v>
      </c>
      <c r="O1" s="1" t="s">
        <v>13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36</v>
      </c>
      <c r="V1" s="1" t="s">
        <v>35</v>
      </c>
      <c r="W1" s="1" t="s">
        <v>37</v>
      </c>
    </row>
    <row r="2" spans="1:23" ht="15.6" x14ac:dyDescent="0.3">
      <c r="A2" s="1">
        <v>158953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0.99999988080000002</v>
      </c>
      <c r="H2" s="2">
        <v>1.0000001190000001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f>F2*0.14+G2*0.21+H2*0.21+I2*0.08+J2*0.05+K2*0.05+L2*0.1+M2*0.16</f>
        <v>0.81999999995799999</v>
      </c>
      <c r="O2" s="1"/>
      <c r="Q2" s="1"/>
      <c r="R2" s="1"/>
      <c r="S2" s="1"/>
      <c r="T2" s="1"/>
      <c r="U2" s="1"/>
      <c r="V2" s="1"/>
      <c r="W2" s="1"/>
    </row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Q3" s="1"/>
      <c r="R3" s="1"/>
      <c r="S3" s="1"/>
      <c r="T3" s="1"/>
      <c r="U3" s="1"/>
      <c r="V3" s="1"/>
      <c r="W3" s="1"/>
    </row>
    <row r="4" spans="1:23" ht="15.6" x14ac:dyDescent="0.3">
      <c r="A4" s="1">
        <v>3462200</v>
      </c>
      <c r="B4" s="1" t="s">
        <v>22</v>
      </c>
      <c r="C4" s="1" t="s">
        <v>15</v>
      </c>
      <c r="D4" s="1" t="s">
        <v>15</v>
      </c>
      <c r="E4" s="1" t="s">
        <v>23</v>
      </c>
      <c r="F4" s="2">
        <v>0.20100828539999999</v>
      </c>
      <c r="G4" s="2">
        <v>0.67401766780000005</v>
      </c>
      <c r="H4" s="2">
        <v>0.6781890988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f>F4*0.14+G4*0.21+H4*0.21+I4*0.08+J4*0.05+K4*0.05+L4*0.1+M4*0.16</f>
        <v>0.57210458094200001</v>
      </c>
      <c r="O4" s="1">
        <v>3.3333333330000001</v>
      </c>
      <c r="Q4" s="1">
        <v>1</v>
      </c>
      <c r="R4" s="1">
        <v>3.3333333330000001</v>
      </c>
      <c r="S4" s="1">
        <f>LOG(Q4+1, 2)</f>
        <v>1</v>
      </c>
      <c r="T4" s="1">
        <f>R4/S4</f>
        <v>3.3333333330000001</v>
      </c>
      <c r="U4" s="1">
        <f>T4</f>
        <v>3.3333333330000001</v>
      </c>
      <c r="V4" s="1">
        <v>4.3333333333333304</v>
      </c>
      <c r="W4" s="1">
        <f>U4/V4</f>
        <v>0.76923076915384669</v>
      </c>
    </row>
    <row r="5" spans="1:23" ht="15.6" x14ac:dyDescent="0.3">
      <c r="A5" s="1">
        <v>3386264</v>
      </c>
      <c r="B5" s="1" t="s">
        <v>24</v>
      </c>
      <c r="C5" s="1" t="s">
        <v>15</v>
      </c>
      <c r="D5" s="1" t="s">
        <v>15</v>
      </c>
      <c r="E5" s="1" t="s">
        <v>25</v>
      </c>
      <c r="F5" s="2">
        <v>8.7856796030000003E-2</v>
      </c>
      <c r="G5" s="2">
        <v>0.73697543139999999</v>
      </c>
      <c r="H5" s="2">
        <v>0.68369442219999998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f>F5*0.14+G5*0.21+H5*0.21+I5*0.08+J5*0.05+K5*0.05+L5*0.1+M5*0.16</f>
        <v>0.57064062070020005</v>
      </c>
      <c r="O5" s="1">
        <v>2.6666666669999999</v>
      </c>
      <c r="Q5" s="1">
        <v>2</v>
      </c>
      <c r="R5" s="1">
        <v>2.6666666669999999</v>
      </c>
      <c r="S5" s="1">
        <f t="shared" ref="S5:S13" si="0">LOG(Q5+1, 2)</f>
        <v>1.5849625007211563</v>
      </c>
      <c r="T5" s="1">
        <f t="shared" ref="T5:T13" si="1">R5/S5</f>
        <v>1.6824793430675296</v>
      </c>
      <c r="U5" s="1">
        <f>SUM(T$4:T5)</f>
        <v>5.0158126760675295</v>
      </c>
      <c r="V5" s="1">
        <v>7.0673622654763104</v>
      </c>
      <c r="W5" s="1">
        <f t="shared" ref="W5:W13" si="2">U5/V5</f>
        <v>0.7097149527157407</v>
      </c>
    </row>
    <row r="6" spans="1:23" ht="15.6" x14ac:dyDescent="0.3">
      <c r="A6" s="1">
        <v>1330863</v>
      </c>
      <c r="B6" s="1" t="s">
        <v>20</v>
      </c>
      <c r="C6" s="1" t="s">
        <v>15</v>
      </c>
      <c r="D6" s="1" t="s">
        <v>15</v>
      </c>
      <c r="E6" s="1" t="s">
        <v>21</v>
      </c>
      <c r="F6" s="2">
        <v>5.6079294859999997E-2</v>
      </c>
      <c r="G6" s="2">
        <v>0.57667100429999996</v>
      </c>
      <c r="H6" s="2">
        <v>0.72474539280000005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f>F6*0.14+G6*0.21+H6*0.21+I6*0.08+J6*0.05+K6*0.05+L6*0.1+M6*0.16</f>
        <v>0.54114854467140006</v>
      </c>
      <c r="O6" s="1">
        <v>3.6666666666666599</v>
      </c>
      <c r="Q6" s="1">
        <v>3</v>
      </c>
      <c r="R6" s="1">
        <v>3.6666666666666599</v>
      </c>
      <c r="S6" s="1">
        <f t="shared" si="0"/>
        <v>2</v>
      </c>
      <c r="T6" s="1">
        <f t="shared" si="1"/>
        <v>1.8333333333333299</v>
      </c>
      <c r="U6" s="1">
        <f>SUM(T$4:T6)</f>
        <v>6.8491460094008598</v>
      </c>
      <c r="V6" s="1">
        <v>8.9006955988096408</v>
      </c>
      <c r="W6" s="1">
        <f t="shared" si="2"/>
        <v>0.76950682487297395</v>
      </c>
    </row>
    <row r="7" spans="1:23" ht="15.6" x14ac:dyDescent="0.3">
      <c r="A7" s="1">
        <v>1229904</v>
      </c>
      <c r="B7" s="1" t="s">
        <v>19</v>
      </c>
      <c r="C7" s="1" t="s">
        <v>15</v>
      </c>
      <c r="D7" s="1" t="s">
        <v>15</v>
      </c>
      <c r="E7" s="1" t="s">
        <v>18</v>
      </c>
      <c r="F7" s="2">
        <v>0.10412655780000001</v>
      </c>
      <c r="G7" s="2">
        <v>0.59081864360000003</v>
      </c>
      <c r="H7" s="2">
        <v>0.65534186360000002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f>F7*0.14+G7*0.21+H7*0.21+I7*0.08+J7*0.05+K7*0.05+L7*0.1+M7*0.16</f>
        <v>0.53627142460400001</v>
      </c>
      <c r="O7" s="1">
        <v>4.3333333333333304</v>
      </c>
      <c r="Q7" s="1">
        <v>4</v>
      </c>
      <c r="R7" s="1">
        <v>4.3333333333333304</v>
      </c>
      <c r="S7" s="1">
        <f t="shared" si="0"/>
        <v>2.3219280948873622</v>
      </c>
      <c r="T7" s="1">
        <f t="shared" si="1"/>
        <v>1.866265084984702</v>
      </c>
      <c r="U7" s="1">
        <f>SUM(T$4:T7)</f>
        <v>8.7154110943855621</v>
      </c>
      <c r="V7" s="1">
        <v>10.336284125577393</v>
      </c>
      <c r="W7" s="1">
        <f t="shared" si="2"/>
        <v>0.84318609942416922</v>
      </c>
    </row>
    <row r="8" spans="1:23" ht="15.6" x14ac:dyDescent="0.3">
      <c r="A8" s="1">
        <v>1224625</v>
      </c>
      <c r="B8" s="1" t="s">
        <v>17</v>
      </c>
      <c r="C8" s="1" t="s">
        <v>15</v>
      </c>
      <c r="D8" s="1" t="s">
        <v>15</v>
      </c>
      <c r="E8" s="1" t="s">
        <v>18</v>
      </c>
      <c r="F8" s="2">
        <v>0.10412655780000001</v>
      </c>
      <c r="G8" s="2">
        <v>0.58854079250000002</v>
      </c>
      <c r="H8" s="2">
        <v>0.63037312030000003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f>F8*0.14+G8*0.21+H8*0.21+I8*0.08+J8*0.05+K8*0.05+L8*0.1+M8*0.16</f>
        <v>0.53054963978000003</v>
      </c>
      <c r="O8" s="1">
        <v>4.3333333333333304</v>
      </c>
      <c r="Q8" s="1">
        <v>5</v>
      </c>
      <c r="R8" s="1">
        <v>4.3333333333333304</v>
      </c>
      <c r="S8" s="1">
        <f t="shared" si="0"/>
        <v>2.5849625007211561</v>
      </c>
      <c r="T8" s="1">
        <f t="shared" si="1"/>
        <v>1.6763621646830125</v>
      </c>
      <c r="U8" s="1">
        <f>SUM(T$4:T8)</f>
        <v>10.391773259068575</v>
      </c>
      <c r="V8" s="1">
        <v>11.367891611665122</v>
      </c>
      <c r="W8" s="1">
        <f t="shared" si="2"/>
        <v>0.91413373860858183</v>
      </c>
    </row>
    <row r="9" spans="1:23" ht="15.6" x14ac:dyDescent="0.3">
      <c r="A9" s="1">
        <v>1561633</v>
      </c>
      <c r="B9" s="1" t="s">
        <v>26</v>
      </c>
      <c r="C9" s="1" t="s">
        <v>15</v>
      </c>
      <c r="D9" s="1" t="s">
        <v>15</v>
      </c>
      <c r="E9" s="1" t="s">
        <v>15</v>
      </c>
      <c r="F9" s="2">
        <v>0.52526764680000004</v>
      </c>
      <c r="G9" s="2">
        <v>0.73935282229999999</v>
      </c>
      <c r="H9" s="2">
        <v>0.90136343240000005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f>F9*0.14+G9*0.21+H9*0.21+I9*0.08+J9*0.05+K9*0.05+L9*0.1+M9*0.16</f>
        <v>0.41808788403899999</v>
      </c>
      <c r="O9" s="1">
        <v>2.5</v>
      </c>
      <c r="Q9" s="1">
        <v>6</v>
      </c>
      <c r="R9" s="1">
        <v>2.5</v>
      </c>
      <c r="S9" s="1">
        <f t="shared" si="0"/>
        <v>2.8073549220576042</v>
      </c>
      <c r="T9" s="1">
        <f t="shared" si="1"/>
        <v>0.89051796777005543</v>
      </c>
      <c r="U9" s="1">
        <f>SUM(T$4:T9)</f>
        <v>11.28229122683863</v>
      </c>
      <c r="V9" s="1">
        <v>12.258409579435178</v>
      </c>
      <c r="W9" s="1">
        <f t="shared" si="2"/>
        <v>0.92037153382163928</v>
      </c>
    </row>
    <row r="10" spans="1:23" ht="15.6" x14ac:dyDescent="0.3">
      <c r="A10" s="1">
        <v>2367631</v>
      </c>
      <c r="B10" s="1" t="s">
        <v>27</v>
      </c>
      <c r="C10" s="1"/>
      <c r="D10" s="1"/>
      <c r="E10" s="1"/>
      <c r="F10" s="2">
        <v>0.1995233048</v>
      </c>
      <c r="G10" s="2">
        <v>0.62556779380000005</v>
      </c>
      <c r="H10" s="2">
        <v>0.6643992662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f>F10*0.14+G10*0.21+H10*0.21+I10*0.08+J10*0.05+K10*0.05+L10*0.1+M10*0.16</f>
        <v>0.29882634527200003</v>
      </c>
      <c r="O10" s="1">
        <v>1.6666666666666601</v>
      </c>
      <c r="Q10" s="1">
        <v>7</v>
      </c>
      <c r="R10" s="1">
        <v>1.6666666666666601</v>
      </c>
      <c r="S10" s="1">
        <f t="shared" si="0"/>
        <v>3</v>
      </c>
      <c r="T10" s="1">
        <f t="shared" si="1"/>
        <v>0.55555555555555336</v>
      </c>
      <c r="U10" s="1">
        <f>SUM(T$4:T10)</f>
        <v>11.837846782394184</v>
      </c>
      <c r="V10" s="1">
        <v>12.813965134990731</v>
      </c>
      <c r="W10" s="1">
        <f t="shared" si="2"/>
        <v>0.92382386386153892</v>
      </c>
    </row>
    <row r="11" spans="1:23" ht="15.6" x14ac:dyDescent="0.3">
      <c r="A11" s="1">
        <v>184577</v>
      </c>
      <c r="B11" s="1" t="s">
        <v>28</v>
      </c>
      <c r="C11" s="1"/>
      <c r="D11" s="1"/>
      <c r="E11" s="1"/>
      <c r="F11" s="2">
        <v>0.2068824075</v>
      </c>
      <c r="G11" s="2">
        <v>0.57165634629999995</v>
      </c>
      <c r="H11" s="2">
        <v>0.69378525020000004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f>F11*0.14+G11*0.21+H11*0.21+I11*0.08+J11*0.05+K11*0.05+L11*0.1+M11*0.16</f>
        <v>0.29470627231500002</v>
      </c>
      <c r="O11" s="1">
        <v>1</v>
      </c>
      <c r="Q11" s="1">
        <v>8</v>
      </c>
      <c r="R11" s="1">
        <v>1</v>
      </c>
      <c r="S11" s="1">
        <f t="shared" si="0"/>
        <v>3.1699250014423126</v>
      </c>
      <c r="T11" s="1">
        <f t="shared" si="1"/>
        <v>0.31546487678572871</v>
      </c>
      <c r="U11" s="1">
        <f>SUM(T$4:T11)</f>
        <v>12.153311659179913</v>
      </c>
      <c r="V11" s="1">
        <v>13.12943001177646</v>
      </c>
      <c r="W11" s="1">
        <f t="shared" si="2"/>
        <v>0.92565417145138695</v>
      </c>
    </row>
    <row r="12" spans="1:23" ht="15.6" x14ac:dyDescent="0.3">
      <c r="A12" s="1">
        <v>3772067</v>
      </c>
      <c r="B12" s="1" t="s">
        <v>29</v>
      </c>
      <c r="C12" s="1" t="s">
        <v>15</v>
      </c>
      <c r="D12" s="1" t="s">
        <v>15</v>
      </c>
      <c r="E12" s="1" t="s">
        <v>15</v>
      </c>
      <c r="F12" s="2">
        <v>0.1194615798</v>
      </c>
      <c r="G12" s="2">
        <v>0.63338834050000004</v>
      </c>
      <c r="H12" s="2">
        <v>0.68589657550000005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f>F12*0.14+G12*0.21+H12*0.21+I12*0.08+J12*0.05+K12*0.05+L12*0.1+M12*0.16</f>
        <v>0.29377445353199999</v>
      </c>
      <c r="O12" s="1">
        <v>0.66666666666666596</v>
      </c>
      <c r="Q12" s="1">
        <v>9</v>
      </c>
      <c r="R12" s="1">
        <v>0.66666666666666596</v>
      </c>
      <c r="S12" s="1">
        <f t="shared" si="0"/>
        <v>3.3219280948873626</v>
      </c>
      <c r="T12" s="1">
        <f t="shared" si="1"/>
        <v>0.20068666377598723</v>
      </c>
      <c r="U12" s="1">
        <f>SUM(T$4:T12)</f>
        <v>12.353998322955901</v>
      </c>
      <c r="V12" s="1">
        <v>13.330116675552448</v>
      </c>
      <c r="W12" s="1">
        <f t="shared" si="2"/>
        <v>0.92677345770072994</v>
      </c>
    </row>
    <row r="13" spans="1:23" ht="15.6" x14ac:dyDescent="0.3">
      <c r="A13" s="1">
        <v>246860</v>
      </c>
      <c r="B13" s="1" t="s">
        <v>30</v>
      </c>
      <c r="C13" s="1"/>
      <c r="D13" s="1"/>
      <c r="E13" s="1"/>
      <c r="F13" s="2">
        <v>0</v>
      </c>
      <c r="G13" s="2">
        <v>0.75500214099999996</v>
      </c>
      <c r="H13" s="2">
        <v>0.63497769829999995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f>F13*0.14+G13*0.21+H13*0.21+I13*0.08+J13*0.05+K13*0.05+L13*0.1+M13*0.16</f>
        <v>0.29189576625299996</v>
      </c>
      <c r="O13" s="1">
        <v>0.33333333333333298</v>
      </c>
      <c r="Q13" s="1">
        <v>10</v>
      </c>
      <c r="R13" s="1">
        <v>0.33333333333333298</v>
      </c>
      <c r="S13" s="1">
        <f t="shared" si="0"/>
        <v>3.4594316186372978</v>
      </c>
      <c r="T13" s="1">
        <f t="shared" si="1"/>
        <v>9.6354942105962502E-2</v>
      </c>
      <c r="U13" s="1">
        <f>SUM(T$4:T13)</f>
        <v>12.450353265061864</v>
      </c>
      <c r="V13" s="1">
        <v>13.426471617658411</v>
      </c>
      <c r="W13" s="1">
        <f t="shared" si="2"/>
        <v>0.92729896726458183</v>
      </c>
    </row>
  </sheetData>
  <sortState ref="A4:O13">
    <sortCondition descending="1" ref="N4:N13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U4" sqref="U4:U13"/>
    </sheetView>
  </sheetViews>
  <sheetFormatPr defaultRowHeight="14.4" x14ac:dyDescent="0.25"/>
  <sheetData>
    <row r="1" spans="1:21" x14ac:dyDescent="0.25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12</v>
      </c>
      <c r="M1" s="1" t="s">
        <v>13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36</v>
      </c>
      <c r="T1" s="1" t="s">
        <v>35</v>
      </c>
      <c r="U1" s="1" t="s">
        <v>37</v>
      </c>
    </row>
    <row r="2" spans="1:21" ht="15.6" x14ac:dyDescent="0.3">
      <c r="A2" s="1">
        <v>158953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0.99999988080000002</v>
      </c>
      <c r="H2" s="2">
        <v>1.0000001190000001</v>
      </c>
      <c r="I2" s="1">
        <v>1</v>
      </c>
      <c r="J2" s="1">
        <v>1</v>
      </c>
      <c r="K2" s="1">
        <v>0</v>
      </c>
      <c r="L2" s="1">
        <f>F2*0.14+G2*0.21+H2*0.21+I2*0.08+J2*0.05+K2*0.05</f>
        <v>0.68999999995799999</v>
      </c>
      <c r="M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O3" s="1"/>
      <c r="P3" s="1"/>
      <c r="Q3" s="1"/>
      <c r="R3" s="1"/>
      <c r="S3" s="1"/>
      <c r="T3" s="1"/>
      <c r="U3" s="1"/>
    </row>
    <row r="4" spans="1:21" ht="15.6" x14ac:dyDescent="0.3">
      <c r="A4" s="1">
        <v>1561633</v>
      </c>
      <c r="B4" s="1" t="s">
        <v>26</v>
      </c>
      <c r="C4" s="1" t="s">
        <v>15</v>
      </c>
      <c r="D4" s="1" t="s">
        <v>15</v>
      </c>
      <c r="E4" s="1" t="s">
        <v>15</v>
      </c>
      <c r="F4" s="2">
        <v>0.52526764680000004</v>
      </c>
      <c r="G4" s="2">
        <v>0.73935282229999999</v>
      </c>
      <c r="H4" s="2">
        <v>0.90136343240000005</v>
      </c>
      <c r="I4" s="1">
        <v>1</v>
      </c>
      <c r="J4" s="1">
        <v>0.57142857142857095</v>
      </c>
      <c r="K4" s="1">
        <v>0</v>
      </c>
      <c r="L4" s="1">
        <f>F4*0.14+G4*0.21+H4*0.21+I4*0.08+J4*0.05+K4*0.05</f>
        <v>0.52665931261042853</v>
      </c>
      <c r="M4" s="1">
        <v>2.5</v>
      </c>
      <c r="O4" s="1">
        <v>1</v>
      </c>
      <c r="P4" s="1">
        <v>2.5</v>
      </c>
      <c r="Q4" s="1">
        <f>LOG(O4+1, 2)</f>
        <v>1</v>
      </c>
      <c r="R4" s="1">
        <f>P4/Q4</f>
        <v>2.5</v>
      </c>
      <c r="S4" s="1">
        <f>R4</f>
        <v>2.5</v>
      </c>
      <c r="T4" s="1">
        <v>4.3333333333333304</v>
      </c>
      <c r="U4" s="1">
        <f>S4/T4</f>
        <v>0.57692307692307732</v>
      </c>
    </row>
    <row r="5" spans="1:21" ht="15.6" x14ac:dyDescent="0.3">
      <c r="A5" s="1">
        <v>184577</v>
      </c>
      <c r="B5" s="1" t="s">
        <v>28</v>
      </c>
      <c r="C5" s="1"/>
      <c r="D5" s="1"/>
      <c r="E5" s="1"/>
      <c r="F5" s="2">
        <v>0.2068824075</v>
      </c>
      <c r="G5" s="2">
        <v>0.57165634629999995</v>
      </c>
      <c r="H5" s="2">
        <v>0.69378525020000004</v>
      </c>
      <c r="I5" s="1">
        <v>0.76923076923076905</v>
      </c>
      <c r="J5" s="1">
        <v>0.57142857142857095</v>
      </c>
      <c r="K5" s="1">
        <v>1</v>
      </c>
      <c r="L5" s="1">
        <f>F5*0.14+G5*0.21+H5*0.21+I5*0.08+J5*0.05+K5*0.05</f>
        <v>0.43481616242489007</v>
      </c>
      <c r="M5" s="1">
        <v>1</v>
      </c>
      <c r="O5" s="1">
        <v>2</v>
      </c>
      <c r="P5" s="1">
        <v>1</v>
      </c>
      <c r="Q5" s="1">
        <f t="shared" ref="Q5:Q13" si="0">LOG(O5+1, 2)</f>
        <v>1.5849625007211563</v>
      </c>
      <c r="R5" s="1">
        <f t="shared" ref="R5:R13" si="1">P5/Q5</f>
        <v>0.63092975357145742</v>
      </c>
      <c r="S5" s="1">
        <f>SUM(R$4:R5)</f>
        <v>3.1309297535714573</v>
      </c>
      <c r="T5" s="1">
        <v>7.0673622654763104</v>
      </c>
      <c r="U5" s="1">
        <f t="shared" ref="U5:U13" si="2">S5/T5</f>
        <v>0.44301248980342822</v>
      </c>
    </row>
    <row r="6" spans="1:21" ht="15.6" x14ac:dyDescent="0.3">
      <c r="A6" s="1">
        <v>1330863</v>
      </c>
      <c r="B6" s="1" t="s">
        <v>20</v>
      </c>
      <c r="C6" s="1" t="s">
        <v>15</v>
      </c>
      <c r="D6" s="1" t="s">
        <v>15</v>
      </c>
      <c r="E6" s="1" t="s">
        <v>21</v>
      </c>
      <c r="F6" s="2">
        <v>5.6079294859999997E-2</v>
      </c>
      <c r="G6" s="2">
        <v>0.57667100429999996</v>
      </c>
      <c r="H6" s="2">
        <v>0.72474539280000005</v>
      </c>
      <c r="I6" s="1">
        <v>0.84615384615384603</v>
      </c>
      <c r="J6" s="1">
        <v>0.71428571428571397</v>
      </c>
      <c r="K6" s="1">
        <v>1</v>
      </c>
      <c r="L6" s="1">
        <f>F6*0.14+G6*0.21+H6*0.21+I6*0.08+J6*0.05+K6*0.05</f>
        <v>0.43455513807799334</v>
      </c>
      <c r="M6" s="1">
        <v>3.6666666666666599</v>
      </c>
      <c r="O6" s="1">
        <v>3</v>
      </c>
      <c r="P6" s="1">
        <v>3.6666666666666599</v>
      </c>
      <c r="Q6" s="1">
        <f t="shared" si="0"/>
        <v>2</v>
      </c>
      <c r="R6" s="1">
        <f t="shared" si="1"/>
        <v>1.8333333333333299</v>
      </c>
      <c r="S6" s="1">
        <f>SUM(R$4:R6)</f>
        <v>4.9642630869047872</v>
      </c>
      <c r="T6" s="1">
        <v>8.9006955988096408</v>
      </c>
      <c r="U6" s="1">
        <f t="shared" si="2"/>
        <v>0.55773877803086502</v>
      </c>
    </row>
    <row r="7" spans="1:21" ht="15.6" x14ac:dyDescent="0.3">
      <c r="A7" s="1">
        <v>3386264</v>
      </c>
      <c r="B7" s="1" t="s">
        <v>24</v>
      </c>
      <c r="C7" s="1" t="s">
        <v>15</v>
      </c>
      <c r="D7" s="1" t="s">
        <v>15</v>
      </c>
      <c r="E7" s="1" t="s">
        <v>25</v>
      </c>
      <c r="F7" s="2">
        <v>8.7856796030000003E-2</v>
      </c>
      <c r="G7" s="2">
        <v>0.73697543139999999</v>
      </c>
      <c r="H7" s="2">
        <v>0.68369442219999998</v>
      </c>
      <c r="I7" s="1">
        <v>0.92307692307692302</v>
      </c>
      <c r="J7" s="1">
        <v>0.42857142857142799</v>
      </c>
      <c r="K7" s="1">
        <v>0</v>
      </c>
      <c r="L7" s="1">
        <f>F7*0.14+G7*0.21+H7*0.21+I7*0.08+J7*0.05+K7*0.05</f>
        <v>0.40591534597492529</v>
      </c>
      <c r="M7" s="1">
        <v>2.6666666669999999</v>
      </c>
      <c r="O7" s="1">
        <v>4</v>
      </c>
      <c r="P7" s="1">
        <v>2.6666666669999999</v>
      </c>
      <c r="Q7" s="1">
        <f t="shared" si="0"/>
        <v>2.3219280948873622</v>
      </c>
      <c r="R7" s="1">
        <f t="shared" si="1"/>
        <v>1.1484708216726069</v>
      </c>
      <c r="S7" s="1">
        <f>SUM(R$4:R7)</f>
        <v>6.1127339085773942</v>
      </c>
      <c r="T7" s="1">
        <v>10.336284125577393</v>
      </c>
      <c r="U7" s="1">
        <f t="shared" si="2"/>
        <v>0.59138601786799583</v>
      </c>
    </row>
    <row r="8" spans="1:21" ht="15.6" x14ac:dyDescent="0.3">
      <c r="A8" s="1">
        <v>246860</v>
      </c>
      <c r="B8" s="1" t="s">
        <v>30</v>
      </c>
      <c r="C8" s="1"/>
      <c r="D8" s="1"/>
      <c r="E8" s="1"/>
      <c r="F8" s="2">
        <v>0</v>
      </c>
      <c r="G8" s="2">
        <v>0.75500214099999996</v>
      </c>
      <c r="H8" s="2">
        <v>0.63497769829999995</v>
      </c>
      <c r="I8" s="1">
        <v>0.76923076923076905</v>
      </c>
      <c r="J8" s="1">
        <v>1</v>
      </c>
      <c r="K8" s="1">
        <v>0</v>
      </c>
      <c r="L8" s="1">
        <f>F8*0.14+G8*0.21+H8*0.21+I8*0.08+J8*0.05+K8*0.05</f>
        <v>0.40343422779146149</v>
      </c>
      <c r="M8" s="1">
        <v>0.33333333333333298</v>
      </c>
      <c r="O8" s="1">
        <v>5</v>
      </c>
      <c r="P8" s="1">
        <v>0.33333333333333298</v>
      </c>
      <c r="Q8" s="1">
        <f t="shared" si="0"/>
        <v>2.5849625007211561</v>
      </c>
      <c r="R8" s="1">
        <f t="shared" si="1"/>
        <v>0.12895093574484706</v>
      </c>
      <c r="S8" s="1">
        <f>SUM(R$4:R8)</f>
        <v>6.2416848443222417</v>
      </c>
      <c r="T8" s="1">
        <v>11.367891611665122</v>
      </c>
      <c r="U8" s="1">
        <f t="shared" si="2"/>
        <v>0.54906266329258091</v>
      </c>
    </row>
    <row r="9" spans="1:21" ht="15.6" x14ac:dyDescent="0.3">
      <c r="A9" s="1">
        <v>3462200</v>
      </c>
      <c r="B9" s="1" t="s">
        <v>22</v>
      </c>
      <c r="C9" s="1" t="s">
        <v>15</v>
      </c>
      <c r="D9" s="1" t="s">
        <v>15</v>
      </c>
      <c r="E9" s="1" t="s">
        <v>23</v>
      </c>
      <c r="F9" s="2">
        <v>0.20100828539999999</v>
      </c>
      <c r="G9" s="2">
        <v>0.67401766780000005</v>
      </c>
      <c r="H9" s="2">
        <v>0.6781890988</v>
      </c>
      <c r="I9" s="1">
        <v>0.61538461538461497</v>
      </c>
      <c r="J9" s="1">
        <v>0.42857142857142799</v>
      </c>
      <c r="K9" s="1">
        <v>0</v>
      </c>
      <c r="L9" s="1">
        <f>F9*0.14+G9*0.21+H9*0.21+I9*0.08+J9*0.05+K9*0.05</f>
        <v>0.3827639216013406</v>
      </c>
      <c r="M9" s="1">
        <v>3.3333333330000001</v>
      </c>
      <c r="O9" s="1">
        <v>6</v>
      </c>
      <c r="P9" s="1">
        <v>3.3333333330000001</v>
      </c>
      <c r="Q9" s="1">
        <f t="shared" si="0"/>
        <v>2.8073549220576042</v>
      </c>
      <c r="R9" s="1">
        <f t="shared" si="1"/>
        <v>1.1873572902413383</v>
      </c>
      <c r="S9" s="1">
        <f>SUM(R$4:R9)</f>
        <v>7.4290421345635798</v>
      </c>
      <c r="T9" s="1">
        <v>12.258409579435178</v>
      </c>
      <c r="U9" s="1">
        <f t="shared" si="2"/>
        <v>0.6060363774291414</v>
      </c>
    </row>
    <row r="10" spans="1:21" ht="15.6" x14ac:dyDescent="0.3">
      <c r="A10" s="1">
        <v>2367631</v>
      </c>
      <c r="B10" s="1" t="s">
        <v>27</v>
      </c>
      <c r="C10" s="1"/>
      <c r="D10" s="1"/>
      <c r="E10" s="1"/>
      <c r="F10" s="2">
        <v>0.1995233048</v>
      </c>
      <c r="G10" s="2">
        <v>0.62556779380000005</v>
      </c>
      <c r="H10" s="2">
        <v>0.6643992662</v>
      </c>
      <c r="I10" s="1">
        <v>0.61538461538461497</v>
      </c>
      <c r="J10" s="1">
        <v>0.42857142857142799</v>
      </c>
      <c r="K10" s="1">
        <v>0</v>
      </c>
      <c r="L10" s="1">
        <f>F10*0.14+G10*0.21+H10*0.21+I10*0.08+J10*0.05+K10*0.05</f>
        <v>0.36948568593134062</v>
      </c>
      <c r="M10" s="1">
        <v>1.6666666666666601</v>
      </c>
      <c r="O10" s="1">
        <v>7</v>
      </c>
      <c r="P10" s="1">
        <v>1.6666666666666601</v>
      </c>
      <c r="Q10" s="1">
        <f t="shared" si="0"/>
        <v>3</v>
      </c>
      <c r="R10" s="1">
        <f t="shared" si="1"/>
        <v>0.55555555555555336</v>
      </c>
      <c r="S10" s="1">
        <f>SUM(R$4:R10)</f>
        <v>7.9845976901191333</v>
      </c>
      <c r="T10" s="1">
        <v>12.813965134990731</v>
      </c>
      <c r="U10" s="1">
        <f t="shared" si="2"/>
        <v>0.6231168577410765</v>
      </c>
    </row>
    <row r="11" spans="1:21" ht="15.6" x14ac:dyDescent="0.3">
      <c r="A11" s="1">
        <v>1229904</v>
      </c>
      <c r="B11" s="1" t="s">
        <v>19</v>
      </c>
      <c r="C11" s="1" t="s">
        <v>15</v>
      </c>
      <c r="D11" s="1" t="s">
        <v>15</v>
      </c>
      <c r="E11" s="1" t="s">
        <v>18</v>
      </c>
      <c r="F11" s="2">
        <v>0.10412655780000001</v>
      </c>
      <c r="G11" s="2">
        <v>0.59081864360000003</v>
      </c>
      <c r="H11" s="2">
        <v>0.65534186360000002</v>
      </c>
      <c r="I11" s="1">
        <v>0.61538461538461497</v>
      </c>
      <c r="J11" s="1">
        <v>0.57142857142857095</v>
      </c>
      <c r="K11" s="1">
        <v>0</v>
      </c>
      <c r="L11" s="1">
        <f>F11*0.14+G11*0.21+H11*0.21+I11*0.08+J11*0.05+K11*0.05</f>
        <v>0.35407362240619772</v>
      </c>
      <c r="M11" s="1">
        <v>4.3333333333333304</v>
      </c>
      <c r="O11" s="1">
        <v>8</v>
      </c>
      <c r="P11" s="1">
        <v>4.3333333333333304</v>
      </c>
      <c r="Q11" s="1">
        <f t="shared" si="0"/>
        <v>3.1699250014423126</v>
      </c>
      <c r="R11" s="1">
        <f t="shared" si="1"/>
        <v>1.36701446607149</v>
      </c>
      <c r="S11" s="1">
        <f>SUM(R$4:R11)</f>
        <v>9.3516121561906225</v>
      </c>
      <c r="T11" s="1">
        <v>13.12943001177646</v>
      </c>
      <c r="U11" s="1">
        <f t="shared" si="2"/>
        <v>0.71226337684139229</v>
      </c>
    </row>
    <row r="12" spans="1:21" ht="15.6" x14ac:dyDescent="0.3">
      <c r="A12" s="1">
        <v>1224625</v>
      </c>
      <c r="B12" s="1" t="s">
        <v>17</v>
      </c>
      <c r="C12" s="1" t="s">
        <v>15</v>
      </c>
      <c r="D12" s="1" t="s">
        <v>15</v>
      </c>
      <c r="E12" s="1" t="s">
        <v>18</v>
      </c>
      <c r="F12" s="2">
        <v>0.10412655780000001</v>
      </c>
      <c r="G12" s="2">
        <v>0.58854079250000002</v>
      </c>
      <c r="H12" s="2">
        <v>0.63037312030000003</v>
      </c>
      <c r="I12" s="1">
        <v>0.61538461538461497</v>
      </c>
      <c r="J12" s="1">
        <v>0.57142857142857095</v>
      </c>
      <c r="K12" s="1">
        <v>0</v>
      </c>
      <c r="L12" s="1">
        <f>F12*0.14+G12*0.21+H12*0.21+I12*0.08+J12*0.05+K12*0.05</f>
        <v>0.34835183758219773</v>
      </c>
      <c r="M12" s="1">
        <v>4.3333333333333304</v>
      </c>
      <c r="O12" s="1">
        <v>9</v>
      </c>
      <c r="P12" s="1">
        <v>4.3333333333333304</v>
      </c>
      <c r="Q12" s="1">
        <f t="shared" si="0"/>
        <v>3.3219280948873626</v>
      </c>
      <c r="R12" s="1">
        <f t="shared" si="1"/>
        <v>1.3044633145439175</v>
      </c>
      <c r="S12" s="1">
        <f>SUM(R$4:R12)</f>
        <v>10.656075470734541</v>
      </c>
      <c r="T12" s="1">
        <v>13.330116675552448</v>
      </c>
      <c r="U12" s="1">
        <f t="shared" si="2"/>
        <v>0.79939851466400724</v>
      </c>
    </row>
    <row r="13" spans="1:21" ht="15.6" x14ac:dyDescent="0.3">
      <c r="A13" s="1">
        <v>3772067</v>
      </c>
      <c r="B13" s="1" t="s">
        <v>29</v>
      </c>
      <c r="C13" s="1" t="s">
        <v>15</v>
      </c>
      <c r="D13" s="1" t="s">
        <v>15</v>
      </c>
      <c r="E13" s="1" t="s">
        <v>15</v>
      </c>
      <c r="F13" s="2">
        <v>0.1194615798</v>
      </c>
      <c r="G13" s="2">
        <v>0.63338834050000004</v>
      </c>
      <c r="H13" s="2">
        <v>0.68589657550000005</v>
      </c>
      <c r="I13" s="1">
        <v>0.38461538461538403</v>
      </c>
      <c r="J13" s="1">
        <v>0</v>
      </c>
      <c r="K13" s="1">
        <v>0</v>
      </c>
      <c r="L13" s="1">
        <f>F13*0.14+G13*0.21+H13*0.21+I13*0.08+J13*0.05+K13*0.05</f>
        <v>0.32454368430123071</v>
      </c>
      <c r="M13" s="1">
        <v>0.66666666666666596</v>
      </c>
      <c r="O13" s="1">
        <v>10</v>
      </c>
      <c r="P13" s="1">
        <v>0.66666666666666596</v>
      </c>
      <c r="Q13" s="1">
        <f t="shared" si="0"/>
        <v>3.4594316186372978</v>
      </c>
      <c r="R13" s="1">
        <f t="shared" si="1"/>
        <v>0.192709884211925</v>
      </c>
      <c r="S13" s="1">
        <f>SUM(R$4:R13)</f>
        <v>10.848785354946466</v>
      </c>
      <c r="T13" s="1">
        <v>13.426471617658411</v>
      </c>
      <c r="U13" s="1">
        <f t="shared" si="2"/>
        <v>0.80801461946846942</v>
      </c>
    </row>
  </sheetData>
  <sortState ref="A4:M13">
    <sortCondition descending="1" ref="L4:L13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U4" sqref="U4:U13"/>
    </sheetView>
  </sheetViews>
  <sheetFormatPr defaultRowHeight="14.4" x14ac:dyDescent="0.25"/>
  <sheetData>
    <row r="1" spans="1:21" x14ac:dyDescent="0.25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12</v>
      </c>
      <c r="M1" s="1" t="s">
        <v>13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36</v>
      </c>
      <c r="T1" s="1" t="s">
        <v>35</v>
      </c>
      <c r="U1" s="1" t="s">
        <v>37</v>
      </c>
    </row>
    <row r="2" spans="1:21" ht="15.6" x14ac:dyDescent="0.3">
      <c r="A2" s="1">
        <v>158953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0.99999988080000002</v>
      </c>
      <c r="H2" s="2">
        <v>1.0000001190000001</v>
      </c>
      <c r="I2" s="1">
        <v>0</v>
      </c>
      <c r="J2" s="1">
        <v>0</v>
      </c>
      <c r="K2" s="1">
        <v>0</v>
      </c>
      <c r="L2" s="1">
        <f>F2*0.14+G2*0.21+H2*0.21+I2*0.08+J2*0.05+K2*0.05</f>
        <v>0.55999999995799998</v>
      </c>
      <c r="M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O3" s="1"/>
      <c r="P3" s="1"/>
      <c r="Q3" s="1"/>
      <c r="R3" s="1"/>
      <c r="S3" s="1"/>
      <c r="T3" s="1"/>
      <c r="U3" s="1"/>
    </row>
    <row r="4" spans="1:21" ht="15.6" x14ac:dyDescent="0.3">
      <c r="A4" s="1">
        <v>1561633</v>
      </c>
      <c r="B4" s="1" t="s">
        <v>26</v>
      </c>
      <c r="C4" s="1" t="s">
        <v>15</v>
      </c>
      <c r="D4" s="1" t="s">
        <v>15</v>
      </c>
      <c r="E4" s="1" t="s">
        <v>15</v>
      </c>
      <c r="F4" s="2">
        <v>0.52526764680000004</v>
      </c>
      <c r="G4" s="2">
        <v>0.73935282229999999</v>
      </c>
      <c r="H4" s="2">
        <v>0.90136343240000005</v>
      </c>
      <c r="I4" s="1">
        <v>0</v>
      </c>
      <c r="J4" s="1">
        <v>0</v>
      </c>
      <c r="K4" s="1">
        <v>0</v>
      </c>
      <c r="L4" s="1">
        <f>F4*0.14+G4*0.21+H4*0.21+I4*0.08+J4*0.05+K4*0.05</f>
        <v>0.41808788403899999</v>
      </c>
      <c r="M4" s="1">
        <v>2.5</v>
      </c>
      <c r="O4" s="1">
        <v>1</v>
      </c>
      <c r="P4" s="1">
        <v>2.5</v>
      </c>
      <c r="Q4" s="1">
        <f>LOG(O4+1, 2)</f>
        <v>1</v>
      </c>
      <c r="R4" s="1">
        <f>P4/Q4</f>
        <v>2.5</v>
      </c>
      <c r="S4" s="1">
        <f>R4</f>
        <v>2.5</v>
      </c>
      <c r="T4" s="1">
        <v>4.3333333333333304</v>
      </c>
      <c r="U4" s="1">
        <f>S4/T4</f>
        <v>0.57692307692307732</v>
      </c>
    </row>
    <row r="5" spans="1:21" ht="15.6" x14ac:dyDescent="0.3">
      <c r="A5" s="1">
        <v>3462200</v>
      </c>
      <c r="B5" s="1" t="s">
        <v>22</v>
      </c>
      <c r="C5" s="1" t="s">
        <v>15</v>
      </c>
      <c r="D5" s="1" t="s">
        <v>15</v>
      </c>
      <c r="E5" s="1" t="s">
        <v>23</v>
      </c>
      <c r="F5" s="2">
        <v>0.20100828539999999</v>
      </c>
      <c r="G5" s="2">
        <v>0.67401766780000005</v>
      </c>
      <c r="H5" s="2">
        <v>0.6781890988</v>
      </c>
      <c r="I5" s="1">
        <v>0</v>
      </c>
      <c r="J5" s="1">
        <v>0</v>
      </c>
      <c r="K5" s="1">
        <v>0</v>
      </c>
      <c r="L5" s="1">
        <f>F5*0.14+G5*0.21+H5*0.21+I5*0.08+J5*0.05+K5*0.05</f>
        <v>0.312104580942</v>
      </c>
      <c r="M5" s="1">
        <v>3.3333333330000001</v>
      </c>
      <c r="O5" s="1">
        <v>2</v>
      </c>
      <c r="P5" s="1">
        <v>3.3333333330000001</v>
      </c>
      <c r="Q5" s="1">
        <f t="shared" ref="Q5:Q13" si="0">LOG(O5+1, 2)</f>
        <v>1.5849625007211563</v>
      </c>
      <c r="R5" s="1">
        <f t="shared" ref="R5:R13" si="1">P5/Q5</f>
        <v>2.103099178361215</v>
      </c>
      <c r="S5" s="1">
        <f>SUM(R$4:R5)</f>
        <v>4.603099178361215</v>
      </c>
      <c r="T5" s="1">
        <v>7.0673622654763104</v>
      </c>
      <c r="U5" s="1">
        <f t="shared" ref="U5:U13" si="2">S5/T5</f>
        <v>0.65131784751534672</v>
      </c>
    </row>
    <row r="6" spans="1:21" ht="15.6" x14ac:dyDescent="0.3">
      <c r="A6" s="1">
        <v>3386264</v>
      </c>
      <c r="B6" s="1" t="s">
        <v>24</v>
      </c>
      <c r="C6" s="1" t="s">
        <v>15</v>
      </c>
      <c r="D6" s="1" t="s">
        <v>15</v>
      </c>
      <c r="E6" s="1" t="s">
        <v>25</v>
      </c>
      <c r="F6" s="2">
        <v>8.7856796030000003E-2</v>
      </c>
      <c r="G6" s="2">
        <v>0.73697543139999999</v>
      </c>
      <c r="H6" s="2">
        <v>0.68369442219999998</v>
      </c>
      <c r="I6" s="1">
        <v>0</v>
      </c>
      <c r="J6" s="1">
        <v>0</v>
      </c>
      <c r="K6" s="1">
        <v>0</v>
      </c>
      <c r="L6" s="1">
        <f>F6*0.14+G6*0.21+H6*0.21+I6*0.08+J6*0.05+K6*0.05</f>
        <v>0.31064062070020004</v>
      </c>
      <c r="M6" s="1">
        <v>2.6666666669999999</v>
      </c>
      <c r="O6" s="1">
        <v>3</v>
      </c>
      <c r="P6" s="1">
        <v>2.6666666669999999</v>
      </c>
      <c r="Q6" s="1">
        <f t="shared" si="0"/>
        <v>2</v>
      </c>
      <c r="R6" s="1">
        <f t="shared" si="1"/>
        <v>1.3333333334999999</v>
      </c>
      <c r="S6" s="1">
        <f>SUM(R$4:R6)</f>
        <v>5.9364325118612147</v>
      </c>
      <c r="T6" s="1">
        <v>8.9006955988096408</v>
      </c>
      <c r="U6" s="1">
        <f t="shared" si="2"/>
        <v>0.66696276105152275</v>
      </c>
    </row>
    <row r="7" spans="1:21" ht="15.6" x14ac:dyDescent="0.3">
      <c r="A7" s="1">
        <v>2367631</v>
      </c>
      <c r="B7" s="1" t="s">
        <v>27</v>
      </c>
      <c r="C7" s="1"/>
      <c r="D7" s="1"/>
      <c r="E7" s="1"/>
      <c r="F7" s="2">
        <v>0.1995233048</v>
      </c>
      <c r="G7" s="2">
        <v>0.62556779380000005</v>
      </c>
      <c r="H7" s="2">
        <v>0.6643992662</v>
      </c>
      <c r="I7" s="1">
        <v>0</v>
      </c>
      <c r="J7" s="1">
        <v>0</v>
      </c>
      <c r="K7" s="1">
        <v>0</v>
      </c>
      <c r="L7" s="1">
        <f>F7*0.14+G7*0.21+H7*0.21+I7*0.08+J7*0.05+K7*0.05</f>
        <v>0.29882634527200003</v>
      </c>
      <c r="M7" s="1">
        <v>1.6666666666666601</v>
      </c>
      <c r="O7" s="1">
        <v>4</v>
      </c>
      <c r="P7" s="1">
        <v>1.6666666666666601</v>
      </c>
      <c r="Q7" s="1">
        <f t="shared" si="0"/>
        <v>2.3219280948873622</v>
      </c>
      <c r="R7" s="1">
        <f t="shared" si="1"/>
        <v>0.71779426345565234</v>
      </c>
      <c r="S7" s="1">
        <f>SUM(R$4:R7)</f>
        <v>6.6542267753168671</v>
      </c>
      <c r="T7" s="1">
        <v>10.336284125577393</v>
      </c>
      <c r="U7" s="1">
        <f t="shared" si="2"/>
        <v>0.64377359353452923</v>
      </c>
    </row>
    <row r="8" spans="1:21" ht="15.6" x14ac:dyDescent="0.3">
      <c r="A8" s="1">
        <v>184577</v>
      </c>
      <c r="B8" s="1" t="s">
        <v>28</v>
      </c>
      <c r="C8" s="1"/>
      <c r="D8" s="1"/>
      <c r="E8" s="1"/>
      <c r="F8" s="2">
        <v>0.2068824075</v>
      </c>
      <c r="G8" s="2">
        <v>0.57165634629999995</v>
      </c>
      <c r="H8" s="2">
        <v>0.69378525020000004</v>
      </c>
      <c r="I8" s="1">
        <v>0</v>
      </c>
      <c r="J8" s="1">
        <v>0</v>
      </c>
      <c r="K8" s="1">
        <v>0</v>
      </c>
      <c r="L8" s="1">
        <f>F8*0.14+G8*0.21+H8*0.21+I8*0.08+J8*0.05+K8*0.05</f>
        <v>0.29470627231500002</v>
      </c>
      <c r="M8" s="1">
        <v>1</v>
      </c>
      <c r="O8" s="1">
        <v>5</v>
      </c>
      <c r="P8" s="1">
        <v>1</v>
      </c>
      <c r="Q8" s="1">
        <f t="shared" si="0"/>
        <v>2.5849625007211561</v>
      </c>
      <c r="R8" s="1">
        <f t="shared" si="1"/>
        <v>0.38685280723454163</v>
      </c>
      <c r="S8" s="1">
        <f>SUM(R$4:R8)</f>
        <v>7.0410795825514088</v>
      </c>
      <c r="T8" s="1">
        <v>11.367891611665122</v>
      </c>
      <c r="U8" s="1">
        <f t="shared" si="2"/>
        <v>0.61938306794957732</v>
      </c>
    </row>
    <row r="9" spans="1:21" ht="15.6" x14ac:dyDescent="0.3">
      <c r="A9" s="1">
        <v>3772067</v>
      </c>
      <c r="B9" s="1" t="s">
        <v>29</v>
      </c>
      <c r="C9" s="1" t="s">
        <v>15</v>
      </c>
      <c r="D9" s="1" t="s">
        <v>15</v>
      </c>
      <c r="E9" s="1" t="s">
        <v>15</v>
      </c>
      <c r="F9" s="2">
        <v>0.1194615798</v>
      </c>
      <c r="G9" s="2">
        <v>0.63338834050000004</v>
      </c>
      <c r="H9" s="2">
        <v>0.68589657550000005</v>
      </c>
      <c r="I9" s="1">
        <v>0</v>
      </c>
      <c r="J9" s="1">
        <v>0</v>
      </c>
      <c r="K9" s="1">
        <v>0</v>
      </c>
      <c r="L9" s="1">
        <f>F9*0.14+G9*0.21+H9*0.21+I9*0.08+J9*0.05+K9*0.05</f>
        <v>0.29377445353199999</v>
      </c>
      <c r="M9" s="1">
        <v>0.66666666666666596</v>
      </c>
      <c r="O9" s="1">
        <v>6</v>
      </c>
      <c r="P9" s="1">
        <v>0.66666666666666596</v>
      </c>
      <c r="Q9" s="1">
        <f t="shared" si="0"/>
        <v>2.8073549220576042</v>
      </c>
      <c r="R9" s="1">
        <f t="shared" si="1"/>
        <v>0.23747145807201453</v>
      </c>
      <c r="S9" s="1">
        <f>SUM(R$4:R9)</f>
        <v>7.2785510406234231</v>
      </c>
      <c r="T9" s="1">
        <v>12.258409579435178</v>
      </c>
      <c r="U9" s="1">
        <f t="shared" si="2"/>
        <v>0.59375981798111788</v>
      </c>
    </row>
    <row r="10" spans="1:21" ht="15.6" x14ac:dyDescent="0.3">
      <c r="A10" s="1">
        <v>246860</v>
      </c>
      <c r="B10" s="1" t="s">
        <v>30</v>
      </c>
      <c r="C10" s="1"/>
      <c r="D10" s="1"/>
      <c r="E10" s="1"/>
      <c r="F10" s="2">
        <v>0</v>
      </c>
      <c r="G10" s="2">
        <v>0.75500214099999996</v>
      </c>
      <c r="H10" s="2">
        <v>0.63497769829999995</v>
      </c>
      <c r="I10" s="1">
        <v>0</v>
      </c>
      <c r="J10" s="1">
        <v>0</v>
      </c>
      <c r="K10" s="1">
        <v>0</v>
      </c>
      <c r="L10" s="1">
        <f>F10*0.14+G10*0.21+H10*0.21+I10*0.08+J10*0.05+K10*0.05</f>
        <v>0.29189576625299996</v>
      </c>
      <c r="M10" s="1">
        <v>0.33333333333333298</v>
      </c>
      <c r="O10" s="1">
        <v>7</v>
      </c>
      <c r="P10" s="1">
        <v>0.33333333333333298</v>
      </c>
      <c r="Q10" s="1">
        <f t="shared" si="0"/>
        <v>3</v>
      </c>
      <c r="R10" s="1">
        <f t="shared" si="1"/>
        <v>0.11111111111111099</v>
      </c>
      <c r="S10" s="1">
        <f>SUM(R$4:R10)</f>
        <v>7.3896621517345338</v>
      </c>
      <c r="T10" s="1">
        <v>12.813965134990731</v>
      </c>
      <c r="U10" s="1">
        <f t="shared" si="2"/>
        <v>0.57668817371414516</v>
      </c>
    </row>
    <row r="11" spans="1:21" ht="15.6" x14ac:dyDescent="0.3">
      <c r="A11" s="1">
        <v>1330863</v>
      </c>
      <c r="B11" s="1" t="s">
        <v>20</v>
      </c>
      <c r="C11" s="1" t="s">
        <v>15</v>
      </c>
      <c r="D11" s="1" t="s">
        <v>15</v>
      </c>
      <c r="E11" s="1" t="s">
        <v>21</v>
      </c>
      <c r="F11" s="2">
        <v>5.6079294859999997E-2</v>
      </c>
      <c r="G11" s="2">
        <v>0.57667100429999996</v>
      </c>
      <c r="H11" s="2">
        <v>0.72474539280000005</v>
      </c>
      <c r="I11" s="1">
        <v>0</v>
      </c>
      <c r="J11" s="1">
        <v>0</v>
      </c>
      <c r="K11" s="1">
        <v>0</v>
      </c>
      <c r="L11" s="1">
        <f>F11*0.14+G11*0.21+H11*0.21+I11*0.08+J11*0.05+K11*0.05</f>
        <v>0.28114854467139999</v>
      </c>
      <c r="M11" s="1">
        <v>3.6666666666666599</v>
      </c>
      <c r="O11" s="1">
        <v>8</v>
      </c>
      <c r="P11" s="1">
        <v>3.6666666666666599</v>
      </c>
      <c r="Q11" s="1">
        <f t="shared" si="0"/>
        <v>3.1699250014423126</v>
      </c>
      <c r="R11" s="1">
        <f t="shared" si="1"/>
        <v>1.1567045482143363</v>
      </c>
      <c r="S11" s="1">
        <f>SUM(R$4:R11)</f>
        <v>8.5463666999488694</v>
      </c>
      <c r="T11" s="1">
        <v>13.12943001177646</v>
      </c>
      <c r="U11" s="1">
        <f t="shared" si="2"/>
        <v>0.6509320429206138</v>
      </c>
    </row>
    <row r="12" spans="1:21" ht="15.6" x14ac:dyDescent="0.3">
      <c r="A12" s="1">
        <v>1229904</v>
      </c>
      <c r="B12" s="1" t="s">
        <v>19</v>
      </c>
      <c r="C12" s="1" t="s">
        <v>15</v>
      </c>
      <c r="D12" s="1" t="s">
        <v>15</v>
      </c>
      <c r="E12" s="1" t="s">
        <v>18</v>
      </c>
      <c r="F12" s="2">
        <v>0.10412655780000001</v>
      </c>
      <c r="G12" s="2">
        <v>0.59081864360000003</v>
      </c>
      <c r="H12" s="2">
        <v>0.65534186360000002</v>
      </c>
      <c r="I12" s="1">
        <v>0</v>
      </c>
      <c r="J12" s="1">
        <v>0</v>
      </c>
      <c r="K12" s="1">
        <v>0</v>
      </c>
      <c r="L12" s="1">
        <f>F12*0.14+G12*0.21+H12*0.21+I12*0.08+J12*0.05+K12*0.05</f>
        <v>0.276271424604</v>
      </c>
      <c r="M12" s="1">
        <v>4.3333333333333304</v>
      </c>
      <c r="O12" s="1">
        <v>9</v>
      </c>
      <c r="P12" s="1">
        <v>4.3333333333333304</v>
      </c>
      <c r="Q12" s="1">
        <f t="shared" si="0"/>
        <v>3.3219280948873626</v>
      </c>
      <c r="R12" s="1">
        <f t="shared" si="1"/>
        <v>1.3044633145439175</v>
      </c>
      <c r="S12" s="1">
        <f>SUM(R$4:R12)</f>
        <v>9.8508300144927876</v>
      </c>
      <c r="T12" s="1">
        <v>13.330116675552448</v>
      </c>
      <c r="U12" s="1">
        <f t="shared" si="2"/>
        <v>0.7389905320603305</v>
      </c>
    </row>
    <row r="13" spans="1:21" ht="15.6" x14ac:dyDescent="0.3">
      <c r="A13" s="1">
        <v>1224625</v>
      </c>
      <c r="B13" s="1" t="s">
        <v>17</v>
      </c>
      <c r="C13" s="1" t="s">
        <v>15</v>
      </c>
      <c r="D13" s="1" t="s">
        <v>15</v>
      </c>
      <c r="E13" s="1" t="s">
        <v>18</v>
      </c>
      <c r="F13" s="2">
        <v>0.10412655780000001</v>
      </c>
      <c r="G13" s="2">
        <v>0.58854079250000002</v>
      </c>
      <c r="H13" s="2">
        <v>0.63037312030000003</v>
      </c>
      <c r="I13" s="1">
        <v>0</v>
      </c>
      <c r="J13" s="1">
        <v>0</v>
      </c>
      <c r="K13" s="1">
        <v>0</v>
      </c>
      <c r="L13" s="1">
        <f>F13*0.14+G13*0.21+H13*0.21+I13*0.08+J13*0.05+K13*0.05</f>
        <v>0.27054963978000002</v>
      </c>
      <c r="M13" s="1">
        <v>4.3333333333333304</v>
      </c>
      <c r="O13" s="1">
        <v>10</v>
      </c>
      <c r="P13" s="1">
        <v>4.3333333333333304</v>
      </c>
      <c r="Q13" s="1">
        <f t="shared" si="0"/>
        <v>3.4594316186372978</v>
      </c>
      <c r="R13" s="1">
        <f t="shared" si="1"/>
        <v>1.252614247377513</v>
      </c>
      <c r="S13" s="1">
        <f>SUM(R$4:R13)</f>
        <v>11.103444261870301</v>
      </c>
      <c r="T13" s="1">
        <v>13.426471617658411</v>
      </c>
      <c r="U13" s="1">
        <f t="shared" si="2"/>
        <v>0.8269815464598399</v>
      </c>
    </row>
  </sheetData>
  <sortState ref="A4:M13">
    <sortCondition descending="1" ref="L4:L13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L1" sqref="L1:R13"/>
    </sheetView>
  </sheetViews>
  <sheetFormatPr defaultRowHeight="14.4" x14ac:dyDescent="0.25"/>
  <sheetData>
    <row r="1" spans="1:18" x14ac:dyDescent="0.25">
      <c r="A1" s="1"/>
      <c r="B1" s="1"/>
      <c r="C1" s="1"/>
      <c r="D1" s="1"/>
      <c r="E1" s="1"/>
      <c r="F1" s="1" t="s">
        <v>1</v>
      </c>
      <c r="G1" s="1" t="s">
        <v>10</v>
      </c>
      <c r="H1" s="1" t="s">
        <v>11</v>
      </c>
      <c r="I1" s="1" t="s">
        <v>12</v>
      </c>
      <c r="J1" s="1" t="s">
        <v>13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36</v>
      </c>
      <c r="Q1" s="1" t="s">
        <v>35</v>
      </c>
      <c r="R1" s="1" t="s">
        <v>37</v>
      </c>
    </row>
    <row r="2" spans="1:18" ht="15.6" x14ac:dyDescent="0.3">
      <c r="A2" s="1">
        <v>158953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0.99999988080000002</v>
      </c>
      <c r="G2" s="1">
        <v>1</v>
      </c>
      <c r="H2" s="1">
        <v>1</v>
      </c>
      <c r="I2">
        <f>0.74*F2+0.1*G2+0.16*H2</f>
        <v>0.99999991179199998</v>
      </c>
      <c r="J2" s="1"/>
      <c r="L2" s="1"/>
      <c r="M2" s="1"/>
      <c r="N2" s="1"/>
      <c r="O2" s="1"/>
      <c r="P2" s="1"/>
      <c r="Q2" s="1"/>
      <c r="R2" s="1"/>
    </row>
    <row r="3" spans="1:18" x14ac:dyDescent="0.25">
      <c r="A3" s="1"/>
      <c r="B3" s="1"/>
      <c r="C3" s="1"/>
      <c r="D3" s="1"/>
      <c r="E3" s="1"/>
      <c r="F3" s="1"/>
      <c r="G3" s="1"/>
      <c r="H3" s="1"/>
      <c r="J3" s="1"/>
      <c r="L3" s="1"/>
      <c r="M3" s="1"/>
      <c r="N3" s="1"/>
      <c r="O3" s="1"/>
      <c r="P3" s="1"/>
      <c r="Q3" s="1"/>
      <c r="R3" s="1"/>
    </row>
    <row r="4" spans="1:18" ht="15.6" x14ac:dyDescent="0.3">
      <c r="A4" s="1">
        <v>3386264</v>
      </c>
      <c r="B4" s="1" t="s">
        <v>24</v>
      </c>
      <c r="C4" s="1" t="s">
        <v>15</v>
      </c>
      <c r="D4" s="1" t="s">
        <v>15</v>
      </c>
      <c r="E4" s="1" t="s">
        <v>25</v>
      </c>
      <c r="F4" s="2">
        <v>0.73697543139999999</v>
      </c>
      <c r="G4" s="1">
        <v>1</v>
      </c>
      <c r="H4" s="1">
        <v>1</v>
      </c>
      <c r="I4">
        <f t="shared" ref="I4:I13" si="0">0.74*F4+0.1*G4+0.16*H4</f>
        <v>0.80536181923600003</v>
      </c>
      <c r="J4" s="1">
        <v>2.6666666669999999</v>
      </c>
      <c r="L4" s="1">
        <v>1</v>
      </c>
      <c r="M4" s="1">
        <v>2.6666666669999999</v>
      </c>
      <c r="N4" s="1">
        <f>LOG(L4+1, 2)</f>
        <v>1</v>
      </c>
      <c r="O4" s="1">
        <f>M4/N4</f>
        <v>2.6666666669999999</v>
      </c>
      <c r="P4" s="1">
        <f>O4</f>
        <v>2.6666666669999999</v>
      </c>
      <c r="Q4" s="1">
        <v>4.3333333333333304</v>
      </c>
      <c r="R4" s="1">
        <f>P4/Q4</f>
        <v>0.61538461546153889</v>
      </c>
    </row>
    <row r="5" spans="1:18" ht="15.6" x14ac:dyDescent="0.3">
      <c r="A5" s="1">
        <v>3462200</v>
      </c>
      <c r="B5" s="1" t="s">
        <v>22</v>
      </c>
      <c r="C5" s="1" t="s">
        <v>15</v>
      </c>
      <c r="D5" s="1" t="s">
        <v>15</v>
      </c>
      <c r="E5" s="1" t="s">
        <v>23</v>
      </c>
      <c r="F5" s="2">
        <v>0.67401766780000005</v>
      </c>
      <c r="G5" s="1">
        <v>1</v>
      </c>
      <c r="H5" s="1">
        <v>1</v>
      </c>
      <c r="I5">
        <f t="shared" si="0"/>
        <v>0.75877307417200002</v>
      </c>
      <c r="J5" s="1">
        <v>3.3333333330000001</v>
      </c>
      <c r="L5" s="1">
        <v>2</v>
      </c>
      <c r="M5" s="1">
        <v>3.3333333330000001</v>
      </c>
      <c r="N5" s="1">
        <f t="shared" ref="N5:N13" si="1">LOG(L5+1, 2)</f>
        <v>1.5849625007211563</v>
      </c>
      <c r="O5" s="1">
        <f t="shared" ref="O5:O13" si="2">M5/N5</f>
        <v>2.103099178361215</v>
      </c>
      <c r="P5" s="1">
        <f>SUM(O$4:O5)</f>
        <v>4.7697658453612153</v>
      </c>
      <c r="Q5" s="1">
        <v>7.0673622654763104</v>
      </c>
      <c r="R5" s="1">
        <f t="shared" ref="R5:R13" si="3">P5/Q5</f>
        <v>0.67490043189964499</v>
      </c>
    </row>
    <row r="6" spans="1:18" ht="15.6" x14ac:dyDescent="0.3">
      <c r="A6" s="1">
        <v>1229904</v>
      </c>
      <c r="B6" s="1" t="s">
        <v>19</v>
      </c>
      <c r="C6" s="1" t="s">
        <v>15</v>
      </c>
      <c r="D6" s="1" t="s">
        <v>15</v>
      </c>
      <c r="E6" s="1" t="s">
        <v>18</v>
      </c>
      <c r="F6" s="2">
        <v>0.59081864360000003</v>
      </c>
      <c r="G6" s="1">
        <v>1</v>
      </c>
      <c r="H6" s="1">
        <v>1</v>
      </c>
      <c r="I6">
        <f t="shared" si="0"/>
        <v>0.69720579626400003</v>
      </c>
      <c r="J6" s="1">
        <v>4.3333333333333304</v>
      </c>
      <c r="L6" s="1">
        <v>3</v>
      </c>
      <c r="M6" s="1">
        <v>4.3333333333333304</v>
      </c>
      <c r="N6" s="1">
        <f t="shared" si="1"/>
        <v>2</v>
      </c>
      <c r="O6" s="1">
        <f t="shared" si="2"/>
        <v>2.1666666666666652</v>
      </c>
      <c r="P6" s="1">
        <f>SUM(O$4:O6)</f>
        <v>6.9364325120278805</v>
      </c>
      <c r="Q6" s="1">
        <v>8.9006955988096408</v>
      </c>
      <c r="R6" s="1">
        <f t="shared" si="3"/>
        <v>0.77931353061389308</v>
      </c>
    </row>
    <row r="7" spans="1:18" ht="15.6" x14ac:dyDescent="0.3">
      <c r="A7" s="1">
        <v>1224625</v>
      </c>
      <c r="B7" s="1" t="s">
        <v>17</v>
      </c>
      <c r="C7" s="1" t="s">
        <v>15</v>
      </c>
      <c r="D7" s="1" t="s">
        <v>15</v>
      </c>
      <c r="E7" s="1" t="s">
        <v>18</v>
      </c>
      <c r="F7" s="2">
        <v>0.58854079250000002</v>
      </c>
      <c r="G7" s="1">
        <v>1</v>
      </c>
      <c r="H7" s="1">
        <v>1</v>
      </c>
      <c r="I7">
        <f t="shared" si="0"/>
        <v>0.69552018645000002</v>
      </c>
      <c r="J7" s="1">
        <v>4.3333333333333304</v>
      </c>
      <c r="L7" s="1">
        <v>4</v>
      </c>
      <c r="M7" s="1">
        <v>4.3333333333333304</v>
      </c>
      <c r="N7" s="1">
        <f t="shared" si="1"/>
        <v>2.3219280948873622</v>
      </c>
      <c r="O7" s="1">
        <f t="shared" si="2"/>
        <v>1.866265084984702</v>
      </c>
      <c r="P7" s="1">
        <f>SUM(O$4:O7)</f>
        <v>8.8026975970125818</v>
      </c>
      <c r="Q7" s="1">
        <v>10.336284125577393</v>
      </c>
      <c r="R7" s="1">
        <f t="shared" si="3"/>
        <v>0.85163076885919642</v>
      </c>
    </row>
    <row r="8" spans="1:18" ht="15.6" x14ac:dyDescent="0.3">
      <c r="A8" s="1">
        <v>1330863</v>
      </c>
      <c r="B8" s="1" t="s">
        <v>20</v>
      </c>
      <c r="C8" s="1" t="s">
        <v>15</v>
      </c>
      <c r="D8" s="1" t="s">
        <v>15</v>
      </c>
      <c r="E8" s="1" t="s">
        <v>21</v>
      </c>
      <c r="F8" s="2">
        <v>0.57667100429999996</v>
      </c>
      <c r="G8" s="1">
        <v>1</v>
      </c>
      <c r="H8" s="1">
        <v>1</v>
      </c>
      <c r="I8">
        <f t="shared" si="0"/>
        <v>0.68673654318199995</v>
      </c>
      <c r="J8" s="1">
        <v>3.6666666666666599</v>
      </c>
      <c r="L8" s="1">
        <v>5</v>
      </c>
      <c r="M8" s="1">
        <v>3.6666666666666599</v>
      </c>
      <c r="N8" s="1">
        <f t="shared" si="1"/>
        <v>2.5849625007211561</v>
      </c>
      <c r="O8" s="1">
        <f t="shared" si="2"/>
        <v>1.4184602931933166</v>
      </c>
      <c r="P8" s="1">
        <f>SUM(O$4:O8)</f>
        <v>10.221157890205898</v>
      </c>
      <c r="Q8" s="1">
        <v>11.367891611665122</v>
      </c>
      <c r="R8" s="1">
        <f t="shared" si="3"/>
        <v>0.89912520627109893</v>
      </c>
    </row>
    <row r="9" spans="1:18" ht="15.6" x14ac:dyDescent="0.3">
      <c r="A9" s="1">
        <v>246860</v>
      </c>
      <c r="B9" s="1" t="s">
        <v>30</v>
      </c>
      <c r="C9" s="1"/>
      <c r="D9" s="1"/>
      <c r="E9" s="1"/>
      <c r="F9" s="2">
        <v>0.75500214099999996</v>
      </c>
      <c r="G9" s="1">
        <v>0</v>
      </c>
      <c r="H9" s="1">
        <v>0</v>
      </c>
      <c r="I9">
        <f t="shared" si="0"/>
        <v>0.55870158433999995</v>
      </c>
      <c r="J9" s="1">
        <v>0.33333333333333298</v>
      </c>
      <c r="L9" s="1">
        <v>6</v>
      </c>
      <c r="M9" s="1">
        <v>0.33333333333333298</v>
      </c>
      <c r="N9" s="1">
        <f t="shared" si="1"/>
        <v>2.8073549220576042</v>
      </c>
      <c r="O9" s="1">
        <f t="shared" si="2"/>
        <v>0.11873572903600726</v>
      </c>
      <c r="P9" s="1">
        <f>SUM(O$4:O9)</f>
        <v>10.339893619241906</v>
      </c>
      <c r="Q9" s="1">
        <v>12.258409579435178</v>
      </c>
      <c r="R9" s="1">
        <f t="shared" si="3"/>
        <v>0.84349389308937828</v>
      </c>
    </row>
    <row r="10" spans="1:18" ht="15.6" x14ac:dyDescent="0.3">
      <c r="A10" s="1">
        <v>1561633</v>
      </c>
      <c r="B10" s="1" t="s">
        <v>26</v>
      </c>
      <c r="C10" s="1" t="s">
        <v>15</v>
      </c>
      <c r="D10" s="1" t="s">
        <v>15</v>
      </c>
      <c r="E10" s="1" t="s">
        <v>15</v>
      </c>
      <c r="F10" s="2">
        <v>0.73935282229999999</v>
      </c>
      <c r="G10" s="1">
        <v>0</v>
      </c>
      <c r="H10" s="1">
        <v>0</v>
      </c>
      <c r="I10">
        <f t="shared" si="0"/>
        <v>0.54712108850200003</v>
      </c>
      <c r="J10" s="1">
        <v>2.5</v>
      </c>
      <c r="L10" s="1">
        <v>7</v>
      </c>
      <c r="M10" s="1">
        <v>2.5</v>
      </c>
      <c r="N10" s="1">
        <f t="shared" si="1"/>
        <v>3</v>
      </c>
      <c r="O10" s="1">
        <f t="shared" si="2"/>
        <v>0.83333333333333337</v>
      </c>
      <c r="P10" s="1">
        <f>SUM(O$4:O10)</f>
        <v>11.17322695257524</v>
      </c>
      <c r="Q10" s="1">
        <v>12.813965134990731</v>
      </c>
      <c r="R10" s="1">
        <f t="shared" si="3"/>
        <v>0.87195702773256545</v>
      </c>
    </row>
    <row r="11" spans="1:18" ht="15.6" x14ac:dyDescent="0.3">
      <c r="A11" s="1">
        <v>3772067</v>
      </c>
      <c r="B11" s="1" t="s">
        <v>29</v>
      </c>
      <c r="C11" s="1" t="s">
        <v>15</v>
      </c>
      <c r="D11" s="1" t="s">
        <v>15</v>
      </c>
      <c r="E11" s="1" t="s">
        <v>15</v>
      </c>
      <c r="F11" s="2">
        <v>0.63338834050000004</v>
      </c>
      <c r="G11" s="1">
        <v>0</v>
      </c>
      <c r="H11" s="1">
        <v>0</v>
      </c>
      <c r="I11">
        <f t="shared" si="0"/>
        <v>0.46870737197000001</v>
      </c>
      <c r="J11" s="1">
        <v>0.66666666666666596</v>
      </c>
      <c r="L11" s="1">
        <v>8</v>
      </c>
      <c r="M11" s="1">
        <v>0.66666666666666596</v>
      </c>
      <c r="N11" s="1">
        <f t="shared" si="1"/>
        <v>3.1699250014423126</v>
      </c>
      <c r="O11" s="1">
        <f t="shared" si="2"/>
        <v>0.21030991785715225</v>
      </c>
      <c r="P11" s="1">
        <f>SUM(O$4:O11)</f>
        <v>11.383536870432392</v>
      </c>
      <c r="Q11" s="1">
        <v>13.12943001177646</v>
      </c>
      <c r="R11" s="1">
        <f t="shared" si="3"/>
        <v>0.86702445271591477</v>
      </c>
    </row>
    <row r="12" spans="1:18" ht="15.6" x14ac:dyDescent="0.3">
      <c r="A12" s="1">
        <v>2367631</v>
      </c>
      <c r="B12" s="1" t="s">
        <v>27</v>
      </c>
      <c r="C12" s="1"/>
      <c r="D12" s="1"/>
      <c r="E12" s="1"/>
      <c r="F12" s="2">
        <v>0.62556779380000005</v>
      </c>
      <c r="G12" s="1">
        <v>0</v>
      </c>
      <c r="H12" s="1">
        <v>0</v>
      </c>
      <c r="I12">
        <f t="shared" si="0"/>
        <v>0.46292016741200004</v>
      </c>
      <c r="J12" s="1">
        <v>1.6666666666666601</v>
      </c>
      <c r="L12" s="1">
        <v>9</v>
      </c>
      <c r="M12" s="1">
        <v>1.6666666666666601</v>
      </c>
      <c r="N12" s="1">
        <f t="shared" si="1"/>
        <v>3.3219280948873626</v>
      </c>
      <c r="O12" s="1">
        <f t="shared" si="2"/>
        <v>0.50171665943996668</v>
      </c>
      <c r="P12" s="1">
        <f>SUM(O$4:O12)</f>
        <v>11.885253529872358</v>
      </c>
      <c r="Q12" s="1">
        <v>13.330116675552448</v>
      </c>
      <c r="R12" s="1">
        <f t="shared" si="3"/>
        <v>0.89160911484518501</v>
      </c>
    </row>
    <row r="13" spans="1:18" ht="15.6" x14ac:dyDescent="0.3">
      <c r="A13" s="1">
        <v>184577</v>
      </c>
      <c r="B13" s="1" t="s">
        <v>28</v>
      </c>
      <c r="C13" s="1"/>
      <c r="D13" s="1"/>
      <c r="E13" s="1"/>
      <c r="F13" s="2">
        <v>0.57165634629999995</v>
      </c>
      <c r="G13" s="1">
        <v>0</v>
      </c>
      <c r="H13" s="1">
        <v>0</v>
      </c>
      <c r="I13">
        <f t="shared" si="0"/>
        <v>0.42302569626199998</v>
      </c>
      <c r="J13" s="1">
        <v>1</v>
      </c>
      <c r="L13" s="1">
        <v>10</v>
      </c>
      <c r="M13" s="1">
        <v>1</v>
      </c>
      <c r="N13" s="1">
        <f t="shared" si="1"/>
        <v>3.4594316186372978</v>
      </c>
      <c r="O13" s="1">
        <f t="shared" si="2"/>
        <v>0.28906482631788782</v>
      </c>
      <c r="P13" s="1">
        <f>SUM(O$4:O13)</f>
        <v>12.174318356190247</v>
      </c>
      <c r="Q13" s="1">
        <v>13.426471617658411</v>
      </c>
      <c r="R13" s="1">
        <f t="shared" si="3"/>
        <v>0.90673996138930946</v>
      </c>
    </row>
  </sheetData>
  <sortState ref="A4:J13">
    <sortCondition descending="1" ref="I4:I13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R4" sqref="R4:R13"/>
    </sheetView>
  </sheetViews>
  <sheetFormatPr defaultRowHeight="14.4" x14ac:dyDescent="0.25"/>
  <sheetData>
    <row r="1" spans="1:18" x14ac:dyDescent="0.25">
      <c r="A1" s="1"/>
      <c r="B1" s="1"/>
      <c r="C1" s="1"/>
      <c r="D1" s="1"/>
      <c r="E1" s="1"/>
      <c r="F1" s="1" t="s">
        <v>0</v>
      </c>
      <c r="G1" s="1" t="s">
        <v>10</v>
      </c>
      <c r="H1" s="1" t="s">
        <v>11</v>
      </c>
      <c r="I1" s="1" t="s">
        <v>12</v>
      </c>
      <c r="J1" s="1" t="s">
        <v>13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36</v>
      </c>
      <c r="Q1" s="1" t="s">
        <v>35</v>
      </c>
      <c r="R1" s="1" t="s">
        <v>37</v>
      </c>
    </row>
    <row r="2" spans="1:18" ht="15.6" x14ac:dyDescent="0.3">
      <c r="A2" s="1">
        <v>158953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1">
        <v>1</v>
      </c>
      <c r="H2" s="1">
        <v>1</v>
      </c>
      <c r="I2">
        <f>0.74*F2+0.1*G2+0.16*H2</f>
        <v>1</v>
      </c>
      <c r="J2" s="1"/>
      <c r="L2" s="1"/>
      <c r="M2" s="1"/>
      <c r="N2" s="1"/>
      <c r="O2" s="1"/>
      <c r="P2" s="1"/>
      <c r="Q2" s="1"/>
      <c r="R2" s="1"/>
    </row>
    <row r="3" spans="1:18" x14ac:dyDescent="0.25">
      <c r="A3" s="1"/>
      <c r="B3" s="1"/>
      <c r="C3" s="1"/>
      <c r="D3" s="1"/>
      <c r="E3" s="1"/>
      <c r="F3" s="1"/>
      <c r="G3" s="1"/>
      <c r="H3" s="1"/>
      <c r="J3" s="1"/>
      <c r="L3" s="1"/>
      <c r="M3" s="1"/>
      <c r="N3" s="1"/>
      <c r="O3" s="1"/>
      <c r="P3" s="1"/>
      <c r="Q3" s="1"/>
      <c r="R3" s="1"/>
    </row>
    <row r="4" spans="1:18" ht="15.6" x14ac:dyDescent="0.3">
      <c r="A4" s="1">
        <v>3462200</v>
      </c>
      <c r="B4" s="1" t="s">
        <v>22</v>
      </c>
      <c r="C4" s="1" t="s">
        <v>15</v>
      </c>
      <c r="D4" s="1" t="s">
        <v>15</v>
      </c>
      <c r="E4" s="1" t="s">
        <v>23</v>
      </c>
      <c r="F4" s="2">
        <v>0.20100828539999999</v>
      </c>
      <c r="G4" s="1">
        <v>1</v>
      </c>
      <c r="H4" s="1">
        <v>1</v>
      </c>
      <c r="I4">
        <f t="shared" ref="I4:I13" si="0">0.74*F4+0.1*G4+0.16*H4</f>
        <v>0.40874613119600001</v>
      </c>
      <c r="J4" s="1">
        <v>3.3333333330000001</v>
      </c>
      <c r="L4" s="1">
        <v>1</v>
      </c>
      <c r="M4" s="1">
        <v>3.3333333330000001</v>
      </c>
      <c r="N4" s="1">
        <f>LOG(L4+1, 2)</f>
        <v>1</v>
      </c>
      <c r="O4" s="1">
        <f>M4/N4</f>
        <v>3.3333333330000001</v>
      </c>
      <c r="P4" s="1">
        <f>O4</f>
        <v>3.3333333330000001</v>
      </c>
      <c r="Q4" s="1">
        <v>4.3333333333333304</v>
      </c>
      <c r="R4" s="1">
        <f>P4/Q4</f>
        <v>0.76923076915384669</v>
      </c>
    </row>
    <row r="5" spans="1:18" ht="15.6" x14ac:dyDescent="0.3">
      <c r="A5" s="1">
        <v>1561633</v>
      </c>
      <c r="B5" s="1" t="s">
        <v>26</v>
      </c>
      <c r="C5" s="1" t="s">
        <v>15</v>
      </c>
      <c r="D5" s="1" t="s">
        <v>15</v>
      </c>
      <c r="E5" s="1" t="s">
        <v>15</v>
      </c>
      <c r="F5" s="2">
        <v>0.52526764680000004</v>
      </c>
      <c r="G5" s="1">
        <v>0</v>
      </c>
      <c r="H5" s="1">
        <v>0</v>
      </c>
      <c r="I5">
        <f t="shared" si="0"/>
        <v>0.38869805863200002</v>
      </c>
      <c r="J5" s="1">
        <v>2.5</v>
      </c>
      <c r="L5" s="1">
        <v>2</v>
      </c>
      <c r="M5" s="1">
        <v>2.5</v>
      </c>
      <c r="N5" s="1">
        <f t="shared" ref="N5:N13" si="1">LOG(L5+1, 2)</f>
        <v>1.5849625007211563</v>
      </c>
      <c r="O5" s="1">
        <f t="shared" ref="O5:O13" si="2">M5/N5</f>
        <v>1.5773243839286435</v>
      </c>
      <c r="P5" s="1">
        <f>SUM(O$4:O5)</f>
        <v>4.9106577169286432</v>
      </c>
      <c r="Q5" s="1">
        <v>7.0673622654763104</v>
      </c>
      <c r="R5" s="1">
        <f t="shared" ref="R5:R13" si="3">P5/Q5</f>
        <v>0.69483599856157729</v>
      </c>
    </row>
    <row r="6" spans="1:18" ht="15.6" x14ac:dyDescent="0.3">
      <c r="A6" s="1">
        <v>1224625</v>
      </c>
      <c r="B6" s="1" t="s">
        <v>17</v>
      </c>
      <c r="C6" s="1" t="s">
        <v>15</v>
      </c>
      <c r="D6" s="1" t="s">
        <v>15</v>
      </c>
      <c r="E6" s="1" t="s">
        <v>18</v>
      </c>
      <c r="F6" s="2">
        <v>0.10412655780000001</v>
      </c>
      <c r="G6" s="1">
        <v>1</v>
      </c>
      <c r="H6" s="1">
        <v>1</v>
      </c>
      <c r="I6">
        <f t="shared" si="0"/>
        <v>0.33705365277200006</v>
      </c>
      <c r="J6" s="1">
        <v>4.3333333333333304</v>
      </c>
      <c r="L6" s="1">
        <v>3</v>
      </c>
      <c r="M6" s="1">
        <v>4.3333333333333304</v>
      </c>
      <c r="N6" s="1">
        <f t="shared" si="1"/>
        <v>2</v>
      </c>
      <c r="O6" s="1">
        <f t="shared" si="2"/>
        <v>2.1666666666666652</v>
      </c>
      <c r="P6" s="1">
        <f>SUM(O$4:O6)</f>
        <v>7.0773243835953084</v>
      </c>
      <c r="Q6" s="1">
        <v>8.9006955988096408</v>
      </c>
      <c r="R6" s="1">
        <f t="shared" si="3"/>
        <v>0.79514284080693809</v>
      </c>
    </row>
    <row r="7" spans="1:18" ht="15.6" x14ac:dyDescent="0.3">
      <c r="A7" s="1">
        <v>1229904</v>
      </c>
      <c r="B7" s="1" t="s">
        <v>19</v>
      </c>
      <c r="C7" s="1" t="s">
        <v>15</v>
      </c>
      <c r="D7" s="1" t="s">
        <v>15</v>
      </c>
      <c r="E7" s="1" t="s">
        <v>18</v>
      </c>
      <c r="F7" s="2">
        <v>0.10412655780000001</v>
      </c>
      <c r="G7" s="1">
        <v>1</v>
      </c>
      <c r="H7" s="1">
        <v>1</v>
      </c>
      <c r="I7">
        <f t="shared" si="0"/>
        <v>0.33705365277200006</v>
      </c>
      <c r="J7" s="1">
        <v>4.3333333333333304</v>
      </c>
      <c r="L7" s="1">
        <v>4</v>
      </c>
      <c r="M7" s="1">
        <v>4.3333333333333304</v>
      </c>
      <c r="N7" s="1">
        <f t="shared" si="1"/>
        <v>2.3219280948873622</v>
      </c>
      <c r="O7" s="1">
        <f t="shared" si="2"/>
        <v>1.866265084984702</v>
      </c>
      <c r="P7" s="1">
        <f>SUM(O$4:O7)</f>
        <v>8.9435894685800097</v>
      </c>
      <c r="Q7" s="1">
        <v>10.336284125577393</v>
      </c>
      <c r="R7" s="1">
        <f t="shared" si="3"/>
        <v>0.8652615736876732</v>
      </c>
    </row>
    <row r="8" spans="1:18" ht="15.6" x14ac:dyDescent="0.3">
      <c r="A8" s="1">
        <v>3386264</v>
      </c>
      <c r="B8" s="1" t="s">
        <v>24</v>
      </c>
      <c r="C8" s="1" t="s">
        <v>15</v>
      </c>
      <c r="D8" s="1" t="s">
        <v>15</v>
      </c>
      <c r="E8" s="1" t="s">
        <v>25</v>
      </c>
      <c r="F8" s="2">
        <v>8.7856796030000003E-2</v>
      </c>
      <c r="G8" s="1">
        <v>1</v>
      </c>
      <c r="H8" s="1">
        <v>1</v>
      </c>
      <c r="I8">
        <f t="shared" si="0"/>
        <v>0.3250140290622</v>
      </c>
      <c r="J8" s="1">
        <v>2.6666666669999999</v>
      </c>
      <c r="L8" s="1">
        <v>5</v>
      </c>
      <c r="M8" s="1">
        <v>2.6666666669999999</v>
      </c>
      <c r="N8" s="1">
        <f t="shared" si="1"/>
        <v>2.5849625007211561</v>
      </c>
      <c r="O8" s="1">
        <f t="shared" si="2"/>
        <v>1.0316074860877285</v>
      </c>
      <c r="P8" s="1">
        <f>SUM(O$4:O8)</f>
        <v>9.9751969546677373</v>
      </c>
      <c r="Q8" s="1">
        <v>11.367891611665122</v>
      </c>
      <c r="R8" s="1">
        <f t="shared" si="3"/>
        <v>0.87748874597218396</v>
      </c>
    </row>
    <row r="9" spans="1:18" ht="15.6" x14ac:dyDescent="0.3">
      <c r="A9" s="1">
        <v>1330863</v>
      </c>
      <c r="B9" s="1" t="s">
        <v>20</v>
      </c>
      <c r="C9" s="1" t="s">
        <v>15</v>
      </c>
      <c r="D9" s="1" t="s">
        <v>15</v>
      </c>
      <c r="E9" s="1" t="s">
        <v>21</v>
      </c>
      <c r="F9" s="2">
        <v>5.6079294859999997E-2</v>
      </c>
      <c r="G9" s="1">
        <v>1</v>
      </c>
      <c r="H9" s="1">
        <v>1</v>
      </c>
      <c r="I9">
        <f t="shared" si="0"/>
        <v>0.30149867819639997</v>
      </c>
      <c r="J9" s="1">
        <v>3.6666666666666599</v>
      </c>
      <c r="L9" s="1">
        <v>6</v>
      </c>
      <c r="M9" s="1">
        <v>3.6666666666666599</v>
      </c>
      <c r="N9" s="1">
        <f t="shared" si="1"/>
        <v>2.8073549220576042</v>
      </c>
      <c r="O9" s="1">
        <f t="shared" si="2"/>
        <v>1.3060930193960789</v>
      </c>
      <c r="P9" s="1">
        <f>SUM(O$4:O9)</f>
        <v>11.281289974063816</v>
      </c>
      <c r="Q9" s="1">
        <v>12.258409579435178</v>
      </c>
      <c r="R9" s="1">
        <f t="shared" si="3"/>
        <v>0.92028985497347171</v>
      </c>
    </row>
    <row r="10" spans="1:18" ht="15.6" x14ac:dyDescent="0.3">
      <c r="A10" s="1">
        <v>184577</v>
      </c>
      <c r="B10" s="1" t="s">
        <v>28</v>
      </c>
      <c r="C10" s="1"/>
      <c r="D10" s="1"/>
      <c r="E10" s="1"/>
      <c r="F10" s="2">
        <v>0.2068824075</v>
      </c>
      <c r="G10" s="1">
        <v>0</v>
      </c>
      <c r="H10" s="1">
        <v>0</v>
      </c>
      <c r="I10">
        <f t="shared" si="0"/>
        <v>0.15309298155000001</v>
      </c>
      <c r="J10" s="1">
        <v>1</v>
      </c>
      <c r="L10" s="1">
        <v>7</v>
      </c>
      <c r="M10" s="1">
        <v>1</v>
      </c>
      <c r="N10" s="1">
        <f t="shared" si="1"/>
        <v>3</v>
      </c>
      <c r="O10" s="1">
        <f t="shared" si="2"/>
        <v>0.33333333333333331</v>
      </c>
      <c r="P10" s="1">
        <f>SUM(O$4:O10)</f>
        <v>11.614623307397149</v>
      </c>
      <c r="Q10" s="1">
        <v>12.813965134990731</v>
      </c>
      <c r="R10" s="1">
        <f t="shared" si="3"/>
        <v>0.90640353591109957</v>
      </c>
    </row>
    <row r="11" spans="1:18" ht="15.6" x14ac:dyDescent="0.3">
      <c r="A11" s="1">
        <v>2367631</v>
      </c>
      <c r="B11" s="1" t="s">
        <v>27</v>
      </c>
      <c r="C11" s="1"/>
      <c r="D11" s="1"/>
      <c r="E11" s="1"/>
      <c r="F11" s="2">
        <v>0.1995233048</v>
      </c>
      <c r="G11" s="1">
        <v>0</v>
      </c>
      <c r="H11" s="1">
        <v>0</v>
      </c>
      <c r="I11">
        <f t="shared" si="0"/>
        <v>0.14764724555199998</v>
      </c>
      <c r="J11" s="1">
        <v>1.6666666666666601</v>
      </c>
      <c r="L11" s="1">
        <v>8</v>
      </c>
      <c r="M11" s="1">
        <v>1.6666666666666601</v>
      </c>
      <c r="N11" s="1">
        <f t="shared" si="1"/>
        <v>3.1699250014423126</v>
      </c>
      <c r="O11" s="1">
        <f t="shared" si="2"/>
        <v>0.52577479464287913</v>
      </c>
      <c r="P11" s="1">
        <f>SUM(O$4:O11)</f>
        <v>12.140398102040029</v>
      </c>
      <c r="Q11" s="1">
        <v>13.12943001177646</v>
      </c>
      <c r="R11" s="1">
        <f t="shared" si="3"/>
        <v>0.92467061335874312</v>
      </c>
    </row>
    <row r="12" spans="1:18" ht="15.6" x14ac:dyDescent="0.3">
      <c r="A12" s="1">
        <v>3772067</v>
      </c>
      <c r="B12" s="1" t="s">
        <v>29</v>
      </c>
      <c r="C12" s="1" t="s">
        <v>15</v>
      </c>
      <c r="D12" s="1" t="s">
        <v>15</v>
      </c>
      <c r="E12" s="1" t="s">
        <v>15</v>
      </c>
      <c r="F12" s="2">
        <v>0.1194615798</v>
      </c>
      <c r="G12" s="1">
        <v>0</v>
      </c>
      <c r="H12" s="1">
        <v>0</v>
      </c>
      <c r="I12">
        <f t="shared" si="0"/>
        <v>8.8401569052000001E-2</v>
      </c>
      <c r="J12" s="1">
        <v>0.66666666666666596</v>
      </c>
      <c r="L12" s="1">
        <v>9</v>
      </c>
      <c r="M12" s="1">
        <v>0.66666666666666596</v>
      </c>
      <c r="N12" s="1">
        <f t="shared" si="1"/>
        <v>3.3219280948873626</v>
      </c>
      <c r="O12" s="1">
        <f t="shared" si="2"/>
        <v>0.20068666377598723</v>
      </c>
      <c r="P12" s="1">
        <f>SUM(O$4:O12)</f>
        <v>12.341084765816017</v>
      </c>
      <c r="Q12" s="1">
        <v>13.330116675552448</v>
      </c>
      <c r="R12" s="1">
        <f t="shared" si="3"/>
        <v>0.9258047072048271</v>
      </c>
    </row>
    <row r="13" spans="1:18" ht="15.6" x14ac:dyDescent="0.3">
      <c r="A13" s="1">
        <v>246860</v>
      </c>
      <c r="B13" s="1" t="s">
        <v>30</v>
      </c>
      <c r="C13" s="1"/>
      <c r="D13" s="1"/>
      <c r="E13" s="1"/>
      <c r="F13" s="2">
        <v>0</v>
      </c>
      <c r="G13" s="1">
        <v>0</v>
      </c>
      <c r="H13" s="1">
        <v>0</v>
      </c>
      <c r="I13">
        <f t="shared" si="0"/>
        <v>0</v>
      </c>
      <c r="J13" s="1">
        <v>0.33333333333333298</v>
      </c>
      <c r="L13" s="1">
        <v>10</v>
      </c>
      <c r="M13" s="1">
        <v>0.33333333333333298</v>
      </c>
      <c r="N13" s="1">
        <f t="shared" si="1"/>
        <v>3.4594316186372978</v>
      </c>
      <c r="O13" s="1">
        <f t="shared" si="2"/>
        <v>9.6354942105962502E-2</v>
      </c>
      <c r="P13" s="1">
        <f>SUM(O$4:O13)</f>
        <v>12.43743970792198</v>
      </c>
      <c r="Q13" s="1">
        <v>13.426471617658411</v>
      </c>
      <c r="R13" s="1">
        <f t="shared" si="3"/>
        <v>0.92633716899712781</v>
      </c>
    </row>
  </sheetData>
  <sortState ref="A4:J13">
    <sortCondition descending="1" ref="I4:I13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R4" sqref="R4:R13"/>
    </sheetView>
  </sheetViews>
  <sheetFormatPr defaultRowHeight="14.4" x14ac:dyDescent="0.25"/>
  <sheetData>
    <row r="1" spans="1:18" x14ac:dyDescent="0.25">
      <c r="A1" s="1"/>
      <c r="B1" s="1"/>
      <c r="C1" s="1"/>
      <c r="D1" s="1"/>
      <c r="E1" s="1"/>
      <c r="F1" s="1" t="s">
        <v>2</v>
      </c>
      <c r="G1" s="1" t="s">
        <v>10</v>
      </c>
      <c r="H1" s="1" t="s">
        <v>11</v>
      </c>
      <c r="I1" s="1" t="s">
        <v>12</v>
      </c>
      <c r="J1" s="1" t="s">
        <v>13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36</v>
      </c>
      <c r="Q1" s="1" t="s">
        <v>35</v>
      </c>
      <c r="R1" s="1" t="s">
        <v>37</v>
      </c>
    </row>
    <row r="2" spans="1:18" ht="15.6" x14ac:dyDescent="0.3">
      <c r="A2" s="1">
        <v>158953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1.0000001190000001</v>
      </c>
      <c r="G2" s="1">
        <v>1</v>
      </c>
      <c r="H2" s="1">
        <v>1</v>
      </c>
      <c r="I2">
        <f>0.74*F2+0.1*G2+0.16*H2</f>
        <v>1.00000008806</v>
      </c>
      <c r="J2" s="1"/>
      <c r="L2" s="1"/>
      <c r="M2" s="1"/>
      <c r="N2" s="1"/>
      <c r="O2" s="1"/>
      <c r="P2" s="1"/>
      <c r="Q2" s="1"/>
      <c r="R2" s="1"/>
    </row>
    <row r="3" spans="1:18" x14ac:dyDescent="0.25">
      <c r="A3" s="1"/>
      <c r="B3" s="1"/>
      <c r="C3" s="1"/>
      <c r="D3" s="1"/>
      <c r="E3" s="1"/>
      <c r="F3" s="1"/>
      <c r="G3" s="1"/>
      <c r="H3" s="1"/>
      <c r="J3" s="1"/>
      <c r="L3" s="1"/>
      <c r="M3" s="1"/>
      <c r="N3" s="1"/>
      <c r="O3" s="1"/>
      <c r="P3" s="1"/>
      <c r="Q3" s="1"/>
      <c r="R3" s="1"/>
    </row>
    <row r="4" spans="1:18" ht="15.6" x14ac:dyDescent="0.3">
      <c r="A4" s="1">
        <v>1330863</v>
      </c>
      <c r="B4" s="1" t="s">
        <v>20</v>
      </c>
      <c r="C4" s="1" t="s">
        <v>15</v>
      </c>
      <c r="D4" s="1" t="s">
        <v>15</v>
      </c>
      <c r="E4" s="1" t="s">
        <v>21</v>
      </c>
      <c r="F4" s="2">
        <v>0.72474539280000005</v>
      </c>
      <c r="G4" s="1">
        <v>1</v>
      </c>
      <c r="H4" s="1">
        <v>1</v>
      </c>
      <c r="I4">
        <f t="shared" ref="I4:I13" si="0">0.74*F4+0.1*G4+0.16*H4</f>
        <v>0.79631159067200008</v>
      </c>
      <c r="J4" s="1">
        <v>3.6666666666666599</v>
      </c>
      <c r="L4" s="1">
        <v>1</v>
      </c>
      <c r="M4" s="1">
        <v>3.6666666666666599</v>
      </c>
      <c r="N4" s="1">
        <f>LOG(L4+1, 2)</f>
        <v>1</v>
      </c>
      <c r="O4" s="1">
        <f>M4/N4</f>
        <v>3.6666666666666599</v>
      </c>
      <c r="P4" s="1">
        <f>O4</f>
        <v>3.6666666666666599</v>
      </c>
      <c r="Q4" s="1">
        <v>4.3333333333333304</v>
      </c>
      <c r="R4" s="1">
        <f>P4/Q4</f>
        <v>0.84615384615384515</v>
      </c>
    </row>
    <row r="5" spans="1:18" ht="15.6" x14ac:dyDescent="0.3">
      <c r="A5" s="1">
        <v>3386264</v>
      </c>
      <c r="B5" s="1" t="s">
        <v>24</v>
      </c>
      <c r="C5" s="1" t="s">
        <v>15</v>
      </c>
      <c r="D5" s="1" t="s">
        <v>15</v>
      </c>
      <c r="E5" s="1" t="s">
        <v>25</v>
      </c>
      <c r="F5" s="2">
        <v>0.68369442219999998</v>
      </c>
      <c r="G5" s="1">
        <v>1</v>
      </c>
      <c r="H5" s="1">
        <v>1</v>
      </c>
      <c r="I5">
        <f t="shared" si="0"/>
        <v>0.76593387242800004</v>
      </c>
      <c r="J5" s="1">
        <v>2.6666666669999999</v>
      </c>
      <c r="L5" s="1">
        <v>2</v>
      </c>
      <c r="M5" s="1">
        <v>2.6666666669999999</v>
      </c>
      <c r="N5" s="1">
        <f t="shared" ref="N5:N13" si="1">LOG(L5+1, 2)</f>
        <v>1.5849625007211563</v>
      </c>
      <c r="O5" s="1">
        <f t="shared" ref="O5:O13" si="2">M5/N5</f>
        <v>1.6824793430675296</v>
      </c>
      <c r="P5" s="1">
        <f>SUM(O$4:O5)</f>
        <v>5.3491460097341896</v>
      </c>
      <c r="Q5" s="1">
        <v>7.0673622654763104</v>
      </c>
      <c r="R5" s="1">
        <f t="shared" ref="R5:R13" si="3">P5/Q5</f>
        <v>0.75688012143717098</v>
      </c>
    </row>
    <row r="6" spans="1:18" ht="15.6" x14ac:dyDescent="0.3">
      <c r="A6" s="1">
        <v>3462200</v>
      </c>
      <c r="B6" s="1" t="s">
        <v>22</v>
      </c>
      <c r="C6" s="1" t="s">
        <v>15</v>
      </c>
      <c r="D6" s="1" t="s">
        <v>15</v>
      </c>
      <c r="E6" s="1" t="s">
        <v>23</v>
      </c>
      <c r="F6" s="2">
        <v>0.6781890988</v>
      </c>
      <c r="G6" s="1">
        <v>1</v>
      </c>
      <c r="H6" s="1">
        <v>1</v>
      </c>
      <c r="I6">
        <f t="shared" si="0"/>
        <v>0.76185993311199995</v>
      </c>
      <c r="J6" s="1">
        <v>3.3333333330000001</v>
      </c>
      <c r="L6" s="1">
        <v>3</v>
      </c>
      <c r="M6" s="1">
        <v>3.3333333330000001</v>
      </c>
      <c r="N6" s="1">
        <f t="shared" si="1"/>
        <v>2</v>
      </c>
      <c r="O6" s="1">
        <f t="shared" si="2"/>
        <v>1.6666666665000001</v>
      </c>
      <c r="P6" s="1">
        <f>SUM(O$4:O6)</f>
        <v>7.0158126762341899</v>
      </c>
      <c r="Q6" s="1">
        <v>8.9006955988096408</v>
      </c>
      <c r="R6" s="1">
        <f t="shared" si="3"/>
        <v>0.78823195314897287</v>
      </c>
    </row>
    <row r="7" spans="1:18" ht="15.6" x14ac:dyDescent="0.3">
      <c r="A7" s="1">
        <v>1229904</v>
      </c>
      <c r="B7" s="1" t="s">
        <v>19</v>
      </c>
      <c r="C7" s="1" t="s">
        <v>15</v>
      </c>
      <c r="D7" s="1" t="s">
        <v>15</v>
      </c>
      <c r="E7" s="1" t="s">
        <v>18</v>
      </c>
      <c r="F7" s="2">
        <v>0.65534186360000002</v>
      </c>
      <c r="G7" s="1">
        <v>1</v>
      </c>
      <c r="H7" s="1">
        <v>1</v>
      </c>
      <c r="I7">
        <f t="shared" si="0"/>
        <v>0.74495297906400004</v>
      </c>
      <c r="J7" s="1">
        <v>4.3333333333333304</v>
      </c>
      <c r="L7" s="1">
        <v>4</v>
      </c>
      <c r="M7" s="1">
        <v>4.3333333333333304</v>
      </c>
      <c r="N7" s="1">
        <f t="shared" si="1"/>
        <v>2.3219280948873622</v>
      </c>
      <c r="O7" s="1">
        <f t="shared" si="2"/>
        <v>1.866265084984702</v>
      </c>
      <c r="P7" s="1">
        <f>SUM(O$4:O7)</f>
        <v>8.8820777612188913</v>
      </c>
      <c r="Q7" s="1">
        <v>10.336284125577393</v>
      </c>
      <c r="R7" s="1">
        <f t="shared" si="3"/>
        <v>0.85931052719806422</v>
      </c>
    </row>
    <row r="8" spans="1:18" ht="15.6" x14ac:dyDescent="0.3">
      <c r="A8" s="1">
        <v>1224625</v>
      </c>
      <c r="B8" s="1" t="s">
        <v>17</v>
      </c>
      <c r="C8" s="1" t="s">
        <v>15</v>
      </c>
      <c r="D8" s="1" t="s">
        <v>15</v>
      </c>
      <c r="E8" s="1" t="s">
        <v>18</v>
      </c>
      <c r="F8" s="2">
        <v>0.63037312030000003</v>
      </c>
      <c r="G8" s="1">
        <v>1</v>
      </c>
      <c r="H8" s="1">
        <v>1</v>
      </c>
      <c r="I8">
        <f t="shared" si="0"/>
        <v>0.7264761090220001</v>
      </c>
      <c r="J8" s="1">
        <v>4.3333333333333304</v>
      </c>
      <c r="L8" s="1">
        <v>5</v>
      </c>
      <c r="M8" s="1">
        <v>4.3333333333333304</v>
      </c>
      <c r="N8" s="1">
        <f t="shared" si="1"/>
        <v>2.5849625007211561</v>
      </c>
      <c r="O8" s="1">
        <f t="shared" si="2"/>
        <v>1.6763621646830125</v>
      </c>
      <c r="P8" s="1">
        <f>SUM(O$4:O8)</f>
        <v>10.558439925901904</v>
      </c>
      <c r="Q8" s="1">
        <v>11.367891611665122</v>
      </c>
      <c r="R8" s="1">
        <f t="shared" si="3"/>
        <v>0.92879491523893476</v>
      </c>
    </row>
    <row r="9" spans="1:18" ht="15.6" x14ac:dyDescent="0.3">
      <c r="A9" s="1">
        <v>1561633</v>
      </c>
      <c r="B9" s="1" t="s">
        <v>26</v>
      </c>
      <c r="C9" s="1" t="s">
        <v>15</v>
      </c>
      <c r="D9" s="1" t="s">
        <v>15</v>
      </c>
      <c r="E9" s="1" t="s">
        <v>15</v>
      </c>
      <c r="F9" s="2">
        <v>0.90136343240000005</v>
      </c>
      <c r="G9" s="1">
        <v>0</v>
      </c>
      <c r="H9" s="1">
        <v>0</v>
      </c>
      <c r="I9">
        <f t="shared" si="0"/>
        <v>0.66700893997600008</v>
      </c>
      <c r="J9" s="1">
        <v>2.5</v>
      </c>
      <c r="L9" s="1">
        <v>6</v>
      </c>
      <c r="M9" s="1">
        <v>2.5</v>
      </c>
      <c r="N9" s="1">
        <f t="shared" si="1"/>
        <v>2.8073549220576042</v>
      </c>
      <c r="O9" s="1">
        <f t="shared" si="2"/>
        <v>0.89051796777005543</v>
      </c>
      <c r="P9" s="1">
        <f>SUM(O$4:O9)</f>
        <v>11.44895789367196</v>
      </c>
      <c r="Q9" s="1">
        <v>12.258409579435178</v>
      </c>
      <c r="R9" s="1">
        <f t="shared" si="3"/>
        <v>0.93396764233419305</v>
      </c>
    </row>
    <row r="10" spans="1:18" ht="15.6" x14ac:dyDescent="0.3">
      <c r="A10" s="1">
        <v>184577</v>
      </c>
      <c r="B10" s="1" t="s">
        <v>28</v>
      </c>
      <c r="C10" s="1"/>
      <c r="D10" s="1"/>
      <c r="E10" s="1"/>
      <c r="F10" s="2">
        <v>0.69378525020000004</v>
      </c>
      <c r="G10" s="1">
        <v>0</v>
      </c>
      <c r="H10" s="1">
        <v>0</v>
      </c>
      <c r="I10">
        <f t="shared" si="0"/>
        <v>0.51340108514799998</v>
      </c>
      <c r="J10" s="1">
        <v>1</v>
      </c>
      <c r="L10" s="1">
        <v>7</v>
      </c>
      <c r="M10" s="1">
        <v>1</v>
      </c>
      <c r="N10" s="1">
        <f t="shared" si="1"/>
        <v>3</v>
      </c>
      <c r="O10" s="1">
        <f t="shared" si="2"/>
        <v>0.33333333333333331</v>
      </c>
      <c r="P10" s="1">
        <f>SUM(O$4:O10)</f>
        <v>11.782291227005294</v>
      </c>
      <c r="Q10" s="1">
        <v>12.813965134990731</v>
      </c>
      <c r="R10" s="1">
        <f t="shared" si="3"/>
        <v>0.91948831629264582</v>
      </c>
    </row>
    <row r="11" spans="1:18" ht="15.6" x14ac:dyDescent="0.3">
      <c r="A11" s="1">
        <v>3772067</v>
      </c>
      <c r="B11" s="1" t="s">
        <v>29</v>
      </c>
      <c r="C11" s="1" t="s">
        <v>15</v>
      </c>
      <c r="D11" s="1" t="s">
        <v>15</v>
      </c>
      <c r="E11" s="1" t="s">
        <v>15</v>
      </c>
      <c r="F11" s="2">
        <v>0.68589657550000005</v>
      </c>
      <c r="G11" s="1">
        <v>0</v>
      </c>
      <c r="H11" s="1">
        <v>0</v>
      </c>
      <c r="I11">
        <f t="shared" si="0"/>
        <v>0.50756346587000001</v>
      </c>
      <c r="J11" s="1">
        <v>0.66666666666666596</v>
      </c>
      <c r="L11" s="1">
        <v>8</v>
      </c>
      <c r="M11" s="1">
        <v>0.66666666666666596</v>
      </c>
      <c r="N11" s="1">
        <f t="shared" si="1"/>
        <v>3.1699250014423126</v>
      </c>
      <c r="O11" s="1">
        <f t="shared" si="2"/>
        <v>0.21030991785715225</v>
      </c>
      <c r="P11" s="1">
        <f>SUM(O$4:O11)</f>
        <v>11.992601144862446</v>
      </c>
      <c r="Q11" s="1">
        <v>13.12943001177646</v>
      </c>
      <c r="R11" s="1">
        <f t="shared" si="3"/>
        <v>0.91341369230085889</v>
      </c>
    </row>
    <row r="12" spans="1:18" ht="15.6" x14ac:dyDescent="0.3">
      <c r="A12" s="1">
        <v>2367631</v>
      </c>
      <c r="B12" s="1" t="s">
        <v>27</v>
      </c>
      <c r="C12" s="1"/>
      <c r="D12" s="1"/>
      <c r="E12" s="1"/>
      <c r="F12" s="2">
        <v>0.6643992662</v>
      </c>
      <c r="G12" s="1">
        <v>0</v>
      </c>
      <c r="H12" s="1">
        <v>0</v>
      </c>
      <c r="I12">
        <f t="shared" si="0"/>
        <v>0.49165545698800001</v>
      </c>
      <c r="J12" s="1">
        <v>1.6666666666666601</v>
      </c>
      <c r="L12" s="1">
        <v>9</v>
      </c>
      <c r="M12" s="1">
        <v>1.6666666666666601</v>
      </c>
      <c r="N12" s="1">
        <f t="shared" si="1"/>
        <v>3.3219280948873626</v>
      </c>
      <c r="O12" s="1">
        <f t="shared" si="2"/>
        <v>0.50171665943996668</v>
      </c>
      <c r="P12" s="1">
        <f>SUM(O$4:O12)</f>
        <v>12.494317804302412</v>
      </c>
      <c r="Q12" s="1">
        <v>13.330116675552448</v>
      </c>
      <c r="R12" s="1">
        <f t="shared" si="3"/>
        <v>0.93729995831297575</v>
      </c>
    </row>
    <row r="13" spans="1:18" ht="15.6" x14ac:dyDescent="0.3">
      <c r="A13" s="1">
        <v>246860</v>
      </c>
      <c r="B13" s="1" t="s">
        <v>30</v>
      </c>
      <c r="C13" s="1"/>
      <c r="D13" s="1"/>
      <c r="E13" s="1"/>
      <c r="F13" s="2">
        <v>0.63497769829999995</v>
      </c>
      <c r="G13" s="1">
        <v>0</v>
      </c>
      <c r="H13" s="1">
        <v>0</v>
      </c>
      <c r="I13">
        <f t="shared" si="0"/>
        <v>0.46988349674199997</v>
      </c>
      <c r="J13" s="1">
        <v>0.33333333333333298</v>
      </c>
      <c r="L13" s="1">
        <v>10</v>
      </c>
      <c r="M13" s="1">
        <v>0.33333333333333298</v>
      </c>
      <c r="N13" s="1">
        <f t="shared" si="1"/>
        <v>3.4594316186372978</v>
      </c>
      <c r="O13" s="1">
        <f t="shared" si="2"/>
        <v>9.6354942105962502E-2</v>
      </c>
      <c r="P13" s="1">
        <f>SUM(O$4:O13)</f>
        <v>12.590672746408375</v>
      </c>
      <c r="Q13" s="1">
        <v>13.426471617658411</v>
      </c>
      <c r="R13" s="1">
        <f t="shared" si="3"/>
        <v>0.93774992454824846</v>
      </c>
    </row>
  </sheetData>
  <sortState ref="A4:J13">
    <sortCondition descending="1" ref="I4:I1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Q10</vt:lpstr>
      <vt:lpstr>Q10 - noFea</vt:lpstr>
      <vt:lpstr>All+lab+fea</vt:lpstr>
      <vt:lpstr>All+lab+noFea</vt:lpstr>
      <vt:lpstr>All+noLab+fea</vt:lpstr>
      <vt:lpstr>All+noLab+noFea</vt:lpstr>
      <vt:lpstr>ELMo+lab</vt:lpstr>
      <vt:lpstr>TF-IDF+lab</vt:lpstr>
      <vt:lpstr>USE+lab</vt:lpstr>
      <vt:lpstr>ELMo</vt:lpstr>
      <vt:lpstr>TF-IDF</vt:lpstr>
      <vt:lpstr>USE</vt:lpstr>
      <vt:lpstr>GS</vt:lpstr>
      <vt:lpstr>Chart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卢煜</dc:creator>
  <cp:lastModifiedBy>卢煜</cp:lastModifiedBy>
  <dcterms:created xsi:type="dcterms:W3CDTF">2019-09-02T21:53:24Z</dcterms:created>
  <dcterms:modified xsi:type="dcterms:W3CDTF">2019-09-04T00:46:57Z</dcterms:modified>
</cp:coreProperties>
</file>