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Creatinine_top10mix_sp/xlsx/"/>
    </mc:Choice>
  </mc:AlternateContent>
  <xr:revisionPtr revIDLastSave="0" documentId="13_ncr:1_{1125C07A-9E6B-CD48-A546-D05AAC6E2281}" xr6:coauthVersionLast="36" xr6:coauthVersionMax="36" xr10:uidLastSave="{00000000-0000-0000-0000-000000000000}"/>
  <bookViews>
    <workbookView xWindow="5760" yWindow="4600" windowWidth="23040" windowHeight="9380" firstSheet="1" activeTab="4" xr2:uid="{00000000-000D-0000-FFFF-FFFF00000000}"/>
  </bookViews>
  <sheets>
    <sheet name="Q2" sheetId="1" r:id="rId1"/>
    <sheet name="Q2 - noFea" sheetId="2" r:id="rId2"/>
    <sheet name="All+lab+fea" sheetId="11" r:id="rId3"/>
    <sheet name="All+lab+noFea" sheetId="12" r:id="rId4"/>
    <sheet name="All+noLab+fea" sheetId="13" r:id="rId5"/>
    <sheet name="All+noLab+noFea" sheetId="14" r:id="rId6"/>
    <sheet name="ELMo+lab" sheetId="3" r:id="rId7"/>
    <sheet name="TF-IDF+lab" sheetId="10" r:id="rId8"/>
    <sheet name="USE+lab" sheetId="4" r:id="rId9"/>
    <sheet name="ELMo" sheetId="5" r:id="rId10"/>
    <sheet name="TF-IDF" sheetId="6" r:id="rId11"/>
    <sheet name="USE" sheetId="7" r:id="rId12"/>
    <sheet name="GS" sheetId="8" r:id="rId13"/>
    <sheet name="Chart" sheetId="9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3" l="1"/>
  <c r="L6" i="13"/>
  <c r="L11" i="13"/>
  <c r="L4" i="13"/>
  <c r="L13" i="13"/>
  <c r="L7" i="13"/>
  <c r="L8" i="13"/>
  <c r="L10" i="13"/>
  <c r="L9" i="13"/>
  <c r="L12" i="13"/>
  <c r="L2" i="13"/>
  <c r="N4" i="12" l="1"/>
  <c r="N2" i="12"/>
  <c r="N5" i="12"/>
  <c r="N6" i="12"/>
  <c r="N7" i="12"/>
  <c r="N8" i="12"/>
  <c r="N9" i="12"/>
  <c r="N10" i="12"/>
  <c r="N11" i="12"/>
  <c r="N12" i="12"/>
  <c r="N13" i="12"/>
  <c r="N4" i="11"/>
  <c r="N2" i="11" l="1"/>
  <c r="Q13" i="14"/>
  <c r="R13" i="14" s="1"/>
  <c r="Q12" i="14"/>
  <c r="R12" i="14" s="1"/>
  <c r="Q11" i="14"/>
  <c r="R11" i="14" s="1"/>
  <c r="Q10" i="14"/>
  <c r="R10" i="14" s="1"/>
  <c r="Q9" i="14"/>
  <c r="R9" i="14" s="1"/>
  <c r="Q8" i="14"/>
  <c r="R8" i="14" s="1"/>
  <c r="Q7" i="14"/>
  <c r="R7" i="14" s="1"/>
  <c r="Q6" i="14"/>
  <c r="R6" i="14" s="1"/>
  <c r="Q5" i="14"/>
  <c r="R5" i="14" s="1"/>
  <c r="Q4" i="14"/>
  <c r="R4" i="14" s="1"/>
  <c r="Q13" i="13"/>
  <c r="R13" i="13" s="1"/>
  <c r="Q12" i="13"/>
  <c r="R12" i="13" s="1"/>
  <c r="Q11" i="13"/>
  <c r="R11" i="13" s="1"/>
  <c r="Q10" i="13"/>
  <c r="R10" i="13" s="1"/>
  <c r="Q9" i="13"/>
  <c r="R9" i="13" s="1"/>
  <c r="Q8" i="13"/>
  <c r="R8" i="13" s="1"/>
  <c r="Q7" i="13"/>
  <c r="R7" i="13" s="1"/>
  <c r="Q6" i="13"/>
  <c r="R6" i="13" s="1"/>
  <c r="Q5" i="13"/>
  <c r="R5" i="13" s="1"/>
  <c r="Q4" i="13"/>
  <c r="R4" i="13" s="1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S4" i="12"/>
  <c r="T4" i="12" s="1"/>
  <c r="S13" i="11"/>
  <c r="T13" i="11" s="1"/>
  <c r="S12" i="11"/>
  <c r="T12" i="11" s="1"/>
  <c r="S11" i="11"/>
  <c r="T11" i="11" s="1"/>
  <c r="S10" i="11"/>
  <c r="T10" i="11" s="1"/>
  <c r="S9" i="11"/>
  <c r="T9" i="11" s="1"/>
  <c r="S8" i="11"/>
  <c r="T8" i="11" s="1"/>
  <c r="S7" i="11"/>
  <c r="T7" i="11" s="1"/>
  <c r="S6" i="11"/>
  <c r="T6" i="11" s="1"/>
  <c r="S5" i="11"/>
  <c r="T5" i="11" s="1"/>
  <c r="S4" i="11"/>
  <c r="T4" i="11" s="1"/>
  <c r="L2" i="14"/>
  <c r="L8" i="14"/>
  <c r="L4" i="14"/>
  <c r="L10" i="14"/>
  <c r="L13" i="14"/>
  <c r="L5" i="14"/>
  <c r="L11" i="14"/>
  <c r="L9" i="14"/>
  <c r="L7" i="14"/>
  <c r="L12" i="14"/>
  <c r="L6" i="14"/>
  <c r="N7" i="11"/>
  <c r="N5" i="11"/>
  <c r="N8" i="11"/>
  <c r="N11" i="11"/>
  <c r="N6" i="11"/>
  <c r="N9" i="11"/>
  <c r="N13" i="11"/>
  <c r="N10" i="11"/>
  <c r="N12" i="11"/>
  <c r="S13" i="14" l="1"/>
  <c r="U13" i="14" s="1"/>
  <c r="S11" i="14"/>
  <c r="U11" i="14" s="1"/>
  <c r="S9" i="14"/>
  <c r="U9" i="14" s="1"/>
  <c r="S7" i="14"/>
  <c r="U7" i="14" s="1"/>
  <c r="S5" i="14"/>
  <c r="U5" i="14" s="1"/>
  <c r="S12" i="14"/>
  <c r="U12" i="14" s="1"/>
  <c r="S10" i="14"/>
  <c r="U10" i="14" s="1"/>
  <c r="S8" i="14"/>
  <c r="U8" i="14" s="1"/>
  <c r="S6" i="14"/>
  <c r="U6" i="14" s="1"/>
  <c r="S4" i="14"/>
  <c r="U4" i="14" s="1"/>
  <c r="S13" i="13"/>
  <c r="U13" i="13" s="1"/>
  <c r="S11" i="13"/>
  <c r="U11" i="13" s="1"/>
  <c r="S9" i="13"/>
  <c r="U9" i="13" s="1"/>
  <c r="S7" i="13"/>
  <c r="U7" i="13" s="1"/>
  <c r="S5" i="13"/>
  <c r="U5" i="13" s="1"/>
  <c r="S12" i="13"/>
  <c r="U12" i="13" s="1"/>
  <c r="S10" i="13"/>
  <c r="U10" i="13" s="1"/>
  <c r="S8" i="13"/>
  <c r="U8" i="13" s="1"/>
  <c r="S6" i="13"/>
  <c r="U6" i="13" s="1"/>
  <c r="S4" i="13"/>
  <c r="U4" i="13" s="1"/>
  <c r="U13" i="12"/>
  <c r="W13" i="12" s="1"/>
  <c r="U11" i="12"/>
  <c r="W11" i="12" s="1"/>
  <c r="U9" i="12"/>
  <c r="W9" i="12" s="1"/>
  <c r="U7" i="12"/>
  <c r="W7" i="12" s="1"/>
  <c r="U5" i="12"/>
  <c r="W5" i="12" s="1"/>
  <c r="U12" i="12"/>
  <c r="W12" i="12" s="1"/>
  <c r="U10" i="12"/>
  <c r="W10" i="12" s="1"/>
  <c r="U8" i="12"/>
  <c r="W8" i="12" s="1"/>
  <c r="U6" i="12"/>
  <c r="W6" i="12" s="1"/>
  <c r="U4" i="12"/>
  <c r="W4" i="12" s="1"/>
  <c r="U13" i="11"/>
  <c r="W13" i="11" s="1"/>
  <c r="U9" i="11"/>
  <c r="W9" i="11" s="1"/>
  <c r="U7" i="11"/>
  <c r="W7" i="11" s="1"/>
  <c r="U5" i="11"/>
  <c r="W5" i="11" s="1"/>
  <c r="U11" i="11"/>
  <c r="W11" i="11" s="1"/>
  <c r="U12" i="11"/>
  <c r="W12" i="11" s="1"/>
  <c r="U10" i="11"/>
  <c r="W10" i="11" s="1"/>
  <c r="U8" i="11"/>
  <c r="W8" i="11" s="1"/>
  <c r="U6" i="11"/>
  <c r="W6" i="11" s="1"/>
  <c r="U4" i="11"/>
  <c r="W4" i="11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13" i="10"/>
  <c r="O13" i="10" s="1"/>
  <c r="N12" i="10"/>
  <c r="O12" i="10" s="1"/>
  <c r="N11" i="10"/>
  <c r="O11" i="10" s="1"/>
  <c r="N10" i="10"/>
  <c r="O10" i="10" s="1"/>
  <c r="N9" i="10"/>
  <c r="O9" i="10" s="1"/>
  <c r="N8" i="10"/>
  <c r="O8" i="10" s="1"/>
  <c r="N7" i="10"/>
  <c r="O7" i="10" s="1"/>
  <c r="N6" i="10"/>
  <c r="O6" i="10" s="1"/>
  <c r="N5" i="10"/>
  <c r="O5" i="10" s="1"/>
  <c r="N4" i="10"/>
  <c r="O4" i="10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K4" i="7"/>
  <c r="L4" i="7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13" i="5"/>
  <c r="L13" i="5" s="1"/>
  <c r="K12" i="5"/>
  <c r="L12" i="5" s="1"/>
  <c r="K11" i="5"/>
  <c r="L11" i="5" s="1"/>
  <c r="K10" i="5"/>
  <c r="L10" i="5" s="1"/>
  <c r="K9" i="5"/>
  <c r="L9" i="5" s="1"/>
  <c r="K8" i="5"/>
  <c r="L8" i="5" s="1"/>
  <c r="K7" i="5"/>
  <c r="L7" i="5" s="1"/>
  <c r="K6" i="5"/>
  <c r="L6" i="5" s="1"/>
  <c r="L5" i="5"/>
  <c r="K5" i="5"/>
  <c r="K4" i="5"/>
  <c r="L4" i="5" s="1"/>
  <c r="N13" i="8"/>
  <c r="O13" i="8" s="1"/>
  <c r="O12" i="8"/>
  <c r="N12" i="8"/>
  <c r="N11" i="8"/>
  <c r="O11" i="8" s="1"/>
  <c r="N10" i="8"/>
  <c r="O10" i="8" s="1"/>
  <c r="O9" i="8"/>
  <c r="N9" i="8"/>
  <c r="N8" i="8"/>
  <c r="O8" i="8" s="1"/>
  <c r="N7" i="8"/>
  <c r="O7" i="8" s="1"/>
  <c r="N6" i="8"/>
  <c r="O6" i="8" s="1"/>
  <c r="N5" i="8"/>
  <c r="O5" i="8" s="1"/>
  <c r="N4" i="8"/>
  <c r="O4" i="8" s="1"/>
  <c r="I6" i="4"/>
  <c r="I5" i="4"/>
  <c r="I7" i="4"/>
  <c r="I11" i="4"/>
  <c r="I4" i="4"/>
  <c r="I9" i="4"/>
  <c r="I13" i="4"/>
  <c r="I8" i="4"/>
  <c r="I10" i="4"/>
  <c r="I12" i="4"/>
  <c r="I7" i="10"/>
  <c r="I6" i="10"/>
  <c r="I8" i="10"/>
  <c r="I11" i="10"/>
  <c r="I5" i="10"/>
  <c r="I4" i="10"/>
  <c r="I12" i="10"/>
  <c r="I9" i="10"/>
  <c r="I10" i="10"/>
  <c r="I13" i="10"/>
  <c r="I7" i="3"/>
  <c r="I4" i="3"/>
  <c r="I8" i="3"/>
  <c r="I6" i="3"/>
  <c r="I9" i="3"/>
  <c r="I11" i="3"/>
  <c r="I13" i="3"/>
  <c r="I5" i="3"/>
  <c r="I10" i="3"/>
  <c r="I12" i="3"/>
  <c r="I2" i="4"/>
  <c r="I2" i="10"/>
  <c r="I2" i="3"/>
  <c r="P12" i="4" l="1"/>
  <c r="R12" i="4" s="1"/>
  <c r="P8" i="4"/>
  <c r="R8" i="4" s="1"/>
  <c r="P6" i="4"/>
  <c r="R6" i="4" s="1"/>
  <c r="P13" i="4"/>
  <c r="R13" i="4" s="1"/>
  <c r="P5" i="4"/>
  <c r="R5" i="4" s="1"/>
  <c r="P10" i="4"/>
  <c r="R10" i="4" s="1"/>
  <c r="P4" i="4"/>
  <c r="R4" i="4" s="1"/>
  <c r="P9" i="4"/>
  <c r="R9" i="4" s="1"/>
  <c r="P11" i="4"/>
  <c r="R11" i="4" s="1"/>
  <c r="P7" i="4"/>
  <c r="R7" i="4" s="1"/>
  <c r="P9" i="10"/>
  <c r="R9" i="10" s="1"/>
  <c r="P12" i="10"/>
  <c r="R12" i="10" s="1"/>
  <c r="P10" i="10"/>
  <c r="R10" i="10" s="1"/>
  <c r="P8" i="10"/>
  <c r="R8" i="10" s="1"/>
  <c r="P6" i="10"/>
  <c r="R6" i="10" s="1"/>
  <c r="P4" i="10"/>
  <c r="R4" i="10" s="1"/>
  <c r="P13" i="10"/>
  <c r="R13" i="10" s="1"/>
  <c r="P7" i="10"/>
  <c r="R7" i="10" s="1"/>
  <c r="P11" i="10"/>
  <c r="R11" i="10" s="1"/>
  <c r="P5" i="10"/>
  <c r="R5" i="10" s="1"/>
  <c r="P13" i="3"/>
  <c r="R13" i="3" s="1"/>
  <c r="P11" i="3"/>
  <c r="R11" i="3" s="1"/>
  <c r="P9" i="3"/>
  <c r="R9" i="3" s="1"/>
  <c r="P7" i="3"/>
  <c r="R7" i="3" s="1"/>
  <c r="P5" i="3"/>
  <c r="R5" i="3" s="1"/>
  <c r="P12" i="3"/>
  <c r="R12" i="3" s="1"/>
  <c r="P10" i="3"/>
  <c r="R10" i="3" s="1"/>
  <c r="P8" i="3"/>
  <c r="R8" i="3" s="1"/>
  <c r="P6" i="3"/>
  <c r="R6" i="3" s="1"/>
  <c r="P4" i="3"/>
  <c r="R4" i="3" s="1"/>
  <c r="M12" i="7"/>
  <c r="O12" i="7" s="1"/>
  <c r="M8" i="7"/>
  <c r="O8" i="7" s="1"/>
  <c r="M11" i="7"/>
  <c r="O11" i="7" s="1"/>
  <c r="M10" i="7"/>
  <c r="O10" i="7" s="1"/>
  <c r="M6" i="7"/>
  <c r="O6" i="7" s="1"/>
  <c r="M13" i="7"/>
  <c r="O13" i="7" s="1"/>
  <c r="M5" i="7"/>
  <c r="O5" i="7" s="1"/>
  <c r="M4" i="7"/>
  <c r="O4" i="7" s="1"/>
  <c r="M9" i="7"/>
  <c r="O9" i="7" s="1"/>
  <c r="M7" i="7"/>
  <c r="O7" i="7" s="1"/>
  <c r="M11" i="6"/>
  <c r="O11" i="6" s="1"/>
  <c r="M5" i="6"/>
  <c r="O5" i="6" s="1"/>
  <c r="M12" i="6"/>
  <c r="O12" i="6" s="1"/>
  <c r="M10" i="6"/>
  <c r="O10" i="6" s="1"/>
  <c r="M8" i="6"/>
  <c r="O8" i="6" s="1"/>
  <c r="M6" i="6"/>
  <c r="O6" i="6" s="1"/>
  <c r="M4" i="6"/>
  <c r="O4" i="6" s="1"/>
  <c r="M9" i="6"/>
  <c r="O9" i="6" s="1"/>
  <c r="M7" i="6"/>
  <c r="O7" i="6" s="1"/>
  <c r="M13" i="6"/>
  <c r="O13" i="6" s="1"/>
  <c r="M6" i="5"/>
  <c r="O6" i="5" s="1"/>
  <c r="M13" i="5"/>
  <c r="O13" i="5" s="1"/>
  <c r="M11" i="5"/>
  <c r="O11" i="5" s="1"/>
  <c r="M9" i="5"/>
  <c r="O9" i="5" s="1"/>
  <c r="M7" i="5"/>
  <c r="O7" i="5" s="1"/>
  <c r="M5" i="5"/>
  <c r="O5" i="5" s="1"/>
  <c r="M4" i="5"/>
  <c r="O4" i="5" s="1"/>
  <c r="M8" i="5"/>
  <c r="O8" i="5" s="1"/>
  <c r="M12" i="5"/>
  <c r="O12" i="5" s="1"/>
  <c r="M10" i="5"/>
  <c r="O10" i="5" s="1"/>
  <c r="P6" i="8"/>
  <c r="P12" i="8"/>
  <c r="P10" i="8"/>
  <c r="P5" i="8"/>
  <c r="P8" i="8"/>
  <c r="P11" i="8"/>
  <c r="P9" i="8"/>
  <c r="P4" i="8"/>
  <c r="P7" i="8"/>
  <c r="P13" i="8"/>
  <c r="R13" i="2"/>
  <c r="R12" i="2"/>
  <c r="R11" i="2"/>
  <c r="R10" i="2"/>
  <c r="R9" i="2"/>
  <c r="R8" i="2"/>
  <c r="R7" i="2"/>
  <c r="R6" i="2"/>
  <c r="R5" i="2"/>
  <c r="R4" i="2"/>
  <c r="R2" i="2"/>
  <c r="R13" i="1" l="1"/>
  <c r="R12" i="1"/>
  <c r="R11" i="1"/>
  <c r="R10" i="1"/>
  <c r="R9" i="1"/>
  <c r="R8" i="1"/>
  <c r="R7" i="1"/>
  <c r="R6" i="1"/>
  <c r="R5" i="1"/>
  <c r="R4" i="1"/>
  <c r="R2" i="1"/>
</calcChain>
</file>

<file path=xl/sharedStrings.xml><?xml version="1.0" encoding="utf-8"?>
<sst xmlns="http://schemas.openxmlformats.org/spreadsheetml/2006/main" count="749" uniqueCount="55">
  <si>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</si>
  <si>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</si>
  <si>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</si>
  <si>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</si>
  <si>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</si>
  <si>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</si>
  <si>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</si>
  <si>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</si>
  <si>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HbA1c test</t>
  </si>
  <si>
    <t>HbA1c range</t>
  </si>
  <si>
    <t>Creatinine test</t>
  </si>
  <si>
    <t>Creatinine range</t>
  </si>
  <si>
    <t>Total</t>
  </si>
  <si>
    <t>GS</t>
  </si>
  <si>
    <t xml:space="preserve">I am female. Age 55years. My S creatinine 5.1 what can I do? </t>
  </si>
  <si>
    <t>[]</t>
  </si>
  <si>
    <t>['Creatinine', '=', '5.1']</t>
  </si>
  <si>
    <t xml:space="preserve">My mother aged 45 has only one kidney.creatinine level 4.2,Urea 50,what diet she should take,what medicin? </t>
  </si>
  <si>
    <t>['Creatinine', '=', '4.2', 'Creatinine', '=', '50']</t>
  </si>
  <si>
    <t xml:space="preserve">My creatinine level was 2.37. I am a type one diabetic ... what should I do ? </t>
  </si>
  <si>
    <t>['Creatinine', '=', '2.37']</t>
  </si>
  <si>
    <t xml:space="preserve">My mother aged 45 has only one kidney.creatinine level 4.2,Urea 50,what diet she should take,what medicine? </t>
  </si>
  <si>
    <t xml:space="preserve">My fathers S.Creatinine level is 1.4 and S.Urea is 34.....what does that mean? </t>
  </si>
  <si>
    <t>['Creatinine', '=', '1.4', 'Creatinine', '=', '34']</t>
  </si>
  <si>
    <t xml:space="preserve">my creatinine is 1.6. what is the treatment for it? </t>
  </si>
  <si>
    <t>['Creatinine', '=', '1.6']</t>
  </si>
  <si>
    <t xml:space="preserve">is creatinine level 1.7 high for a man hyoertensive aged 75y? </t>
  </si>
  <si>
    <t>['Creatinine', '=', '1.7']</t>
  </si>
  <si>
    <t xml:space="preserve">My fbs is now 5.68mol with hba1c of 5.1 is there a need to take diabetic medicine? </t>
  </si>
  <si>
    <t>['Glucose,', '=', '5.68,', 'mol']</t>
  </si>
  <si>
    <t>['HBA1C,', '=', '5.1,']</t>
  </si>
  <si>
    <t xml:space="preserve">my 16 yo sons Creatinine level is 115. What does this mean? </t>
  </si>
  <si>
    <t>['Creatinine', '=', '16', 'Creatinine', '=', '115']</t>
  </si>
  <si>
    <t>If creatinine is given as 278 what is the unit it is expressed? My BUN level is 21.</t>
  </si>
  <si>
    <t>['Creatinine', '=', '278']</t>
  </si>
  <si>
    <t xml:space="preserve">Iam taking Mixtard insulin for one month. Morning 36 U evening 32. My age 53. Is Insulin lead to complication? </t>
  </si>
  <si>
    <t>With lab</t>
  </si>
  <si>
    <t>No lab</t>
  </si>
  <si>
    <t>ELMo+lab - nDCG</t>
  </si>
  <si>
    <t>tfidf+lab - nDCG</t>
  </si>
  <si>
    <t>USE+lab - nDCG</t>
  </si>
  <si>
    <t>ELMo - nDCG</t>
  </si>
  <si>
    <t>tfidf - nDCG</t>
  </si>
  <si>
    <t>USE - nDCG</t>
  </si>
  <si>
    <t>i</t>
  </si>
  <si>
    <t>Rel i</t>
  </si>
  <si>
    <t>log2(i+1)</t>
  </si>
  <si>
    <t>Rel i/log2(i+1)</t>
  </si>
  <si>
    <t>IDCG</t>
  </si>
  <si>
    <t>DCG</t>
  </si>
  <si>
    <t>nDCG</t>
  </si>
  <si>
    <t>All+lab+fea</t>
    <phoneticPr fontId="1" type="noConversion"/>
  </si>
  <si>
    <t>All+lab+noFea</t>
    <phoneticPr fontId="1" type="noConversion"/>
  </si>
  <si>
    <t>All+noLab+fea</t>
    <phoneticPr fontId="1" type="noConversion"/>
  </si>
  <si>
    <t>All+noLab+noFea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</si>
</sst>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Chart!$A$3:$A$12</c:f>
              <c:numCache>
                <c:formatCode>General</c:formatCode>
                <c:ptCount val="10"/>
                <c:pt idx="0">
                  <c:v>0.3076923076923071</c:v>
                </c:pt>
                <c:pt idx="1">
                  <c:v>0.55797516946845138</c:v>
                </c:pt>
                <c:pt idx="2">
                  <c:v>0.59398081781857026</c:v>
                </c:pt>
                <c:pt idx="3">
                  <c:v>0.68499392887528909</c:v>
                </c:pt>
                <c:pt idx="4">
                  <c:v>0.74837324221889134</c:v>
                </c:pt>
                <c:pt idx="5">
                  <c:v>0.76685916627073336</c:v>
                </c:pt>
                <c:pt idx="6">
                  <c:v>0.75742067532905422</c:v>
                </c:pt>
                <c:pt idx="7">
                  <c:v>0.82195774665222221</c:v>
                </c:pt>
                <c:pt idx="8">
                  <c:v>0.81705813900641</c:v>
                </c:pt>
                <c:pt idx="9">
                  <c:v>0.84014606458342966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E-0544-8E3D-449F2F7467F4}"/>
            </c:ext>
          </c:extLst>
        </c:ser>
        <c:ser>
          <c:idx val="1"/>
          <c:order val="1"/>
          <c:tx>
            <c:strRef>
              <c:f>Chart!$B$2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Chart!$B$3:$B$12</c:f>
              <c:numCache>
                <c:formatCode>General</c:formatCode>
                <c:ptCount val="10"/>
                <c:pt idx="0">
                  <c:v>0.89743589746153907</c:v>
                </c:pt>
                <c:pt idx="1">
                  <c:v>0.82089436617184641</c:v>
                </c:pt>
                <c:pt idx="2">
                  <c:v>0.72364623651350679</c:v>
                </c:pt>
                <c:pt idx="3">
                  <c:v>0.79458363637078233</c:v>
                </c:pt>
                <c:pt idx="4">
                  <c:v>0.84789677682113629</c:v>
                </c:pt>
                <c:pt idx="5">
                  <c:v>0.85907113942279101</c:v>
                </c:pt>
                <c:pt idx="6">
                  <c:v>0.84637122079446803</c:v>
                </c:pt>
                <c:pt idx="7">
                  <c:v>0.90802729881119182</c:v>
                </c:pt>
                <c:pt idx="8">
                  <c:v>0.90181787010899972</c:v>
                </c:pt>
                <c:pt idx="9">
                  <c:v>0.92429097881248279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E-0544-8E3D-449F2F7467F4}"/>
            </c:ext>
          </c:extLst>
        </c:ser>
        <c:ser>
          <c:idx val="2"/>
          <c:order val="2"/>
          <c:tx>
            <c:strRef>
              <c:f>Chart!$C$2</c:f>
              <c:strCache>
                <c:ptCount val="1"/>
                <c:pt idx="0">
                  <c:v>ELMo+lab - nDCG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Chart!$C$3:$C$12</c:f>
              <c:numCache>
                <c:formatCode>General</c:formatCode>
                <c:ptCount val="10"/>
                <c:pt idx="0">
                  <c:v>0.89743589746153907</c:v>
                </c:pt>
                <c:pt idx="1">
                  <c:v>0.69694475843863102</c:v>
                </c:pt>
                <c:pt idx="2">
                  <c:v>0.76139755150208499</c:v>
                </c:pt>
                <c:pt idx="3">
                  <c:v>0.82649002751815526</c:v>
                </c:pt>
                <c:pt idx="4">
                  <c:v>0.87687246163641808</c:v>
                </c:pt>
                <c:pt idx="5">
                  <c:v>0.89081581682887723</c:v>
                </c:pt>
                <c:pt idx="6">
                  <c:v>0.87699312676148022</c:v>
                </c:pt>
                <c:pt idx="7">
                  <c:v>0.9093172806667924</c:v>
                </c:pt>
                <c:pt idx="8">
                  <c:v>0.90308822080172746</c:v>
                </c:pt>
                <c:pt idx="9">
                  <c:v>0.92555211483415123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E-0544-8E3D-449F2F7467F4}"/>
            </c:ext>
          </c:extLst>
        </c:ser>
        <c:ser>
          <c:idx val="3"/>
          <c:order val="3"/>
          <c:tx>
            <c:strRef>
              <c:f>Chart!$D$2</c:f>
              <c:strCache>
                <c:ptCount val="1"/>
                <c:pt idx="0">
                  <c:v>tfidf+lab - nDCG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Chart!$D$3:$D$12</c:f>
              <c:numCache>
                <c:formatCode>General</c:formatCode>
                <c:ptCount val="10"/>
                <c:pt idx="0">
                  <c:v>0.57692307692307732</c:v>
                </c:pt>
                <c:pt idx="1">
                  <c:v>0.61625324090938782</c:v>
                </c:pt>
                <c:pt idx="2">
                  <c:v>0.71075673866064648</c:v>
                </c:pt>
                <c:pt idx="3">
                  <c:v>0.78368978114187149</c:v>
                </c:pt>
                <c:pt idx="4">
                  <c:v>0.83800355780811053</c:v>
                </c:pt>
                <c:pt idx="5">
                  <c:v>0.81562076084262325</c:v>
                </c:pt>
                <c:pt idx="6">
                  <c:v>0.80445763036504103</c:v>
                </c:pt>
                <c:pt idx="7">
                  <c:v>0.86747123545306515</c:v>
                </c:pt>
                <c:pt idx="8">
                  <c:v>0.88470625045604412</c:v>
                </c:pt>
                <c:pt idx="9">
                  <c:v>0.8855425502143236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E-0544-8E3D-449F2F7467F4}"/>
            </c:ext>
          </c:extLst>
        </c:ser>
        <c:ser>
          <c:idx val="4"/>
          <c:order val="4"/>
          <c:tx>
            <c:strRef>
              <c:f>Chart!$E$2</c:f>
              <c:strCache>
                <c:ptCount val="1"/>
                <c:pt idx="0">
                  <c:v>USE+lab - nDCG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Chart!$E$3:$E$12</c:f>
              <c:numCache>
                <c:formatCode>General</c:formatCode>
                <c:ptCount val="10"/>
                <c:pt idx="0">
                  <c:v>0.6153846153846142</c:v>
                </c:pt>
                <c:pt idx="1">
                  <c:v>0.75443064970469476</c:v>
                </c:pt>
                <c:pt idx="2">
                  <c:v>0.84532602582367655</c:v>
                </c:pt>
                <c:pt idx="3">
                  <c:v>0.86927373731616531</c:v>
                </c:pt>
                <c:pt idx="4">
                  <c:v>0.83535473735065024</c:v>
                </c:pt>
                <c:pt idx="5">
                  <c:v>0.84745050907091823</c:v>
                </c:pt>
                <c:pt idx="6">
                  <c:v>0.83516159830058079</c:v>
                </c:pt>
                <c:pt idx="7">
                  <c:v>0.89718074151497917</c:v>
                </c:pt>
                <c:pt idx="8">
                  <c:v>0.89113637756308994</c:v>
                </c:pt>
                <c:pt idx="9">
                  <c:v>0.91368696600567034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E-0544-8E3D-449F2F7467F4}"/>
            </c:ext>
          </c:extLst>
        </c:ser>
        <c:ser>
          <c:idx val="5"/>
          <c:order val="5"/>
          <c:tx>
            <c:strRef>
              <c:f>Chart!$F$2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Chart!$F$3:$F$12</c:f>
              <c:numCache>
                <c:formatCode>General</c:formatCode>
                <c:ptCount val="10"/>
                <c:pt idx="0">
                  <c:v>0.3076923076923071</c:v>
                </c:pt>
                <c:pt idx="1">
                  <c:v>0.55797516946845138</c:v>
                </c:pt>
                <c:pt idx="2">
                  <c:v>0.59398081781857026</c:v>
                </c:pt>
                <c:pt idx="3">
                  <c:v>0.68499392887528909</c:v>
                </c:pt>
                <c:pt idx="4">
                  <c:v>0.74837324221889134</c:v>
                </c:pt>
                <c:pt idx="5">
                  <c:v>0.70318893374244262</c:v>
                </c:pt>
                <c:pt idx="6">
                  <c:v>0.74463449579224228</c:v>
                </c:pt>
                <c:pt idx="7">
                  <c:v>0.73671110036824417</c:v>
                </c:pt>
                <c:pt idx="8">
                  <c:v>0.75593604530547964</c:v>
                </c:pt>
                <c:pt idx="9">
                  <c:v>0.83024283334036597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E-0544-8E3D-449F2F7467F4}"/>
            </c:ext>
          </c:extLst>
        </c:ser>
        <c:ser>
          <c:idx val="6"/>
          <c:order val="6"/>
          <c:tx>
            <c:strRef>
              <c:f>Chart!$G$2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Chart!$G$3:$G$12</c:f>
              <c:numCache>
                <c:formatCode>General</c:formatCode>
                <c:ptCount val="10"/>
                <c:pt idx="0">
                  <c:v>0.89743589746153907</c:v>
                </c:pt>
                <c:pt idx="1">
                  <c:v>0.82089436617184641</c:v>
                </c:pt>
                <c:pt idx="2">
                  <c:v>0.66564349620463614</c:v>
                </c:pt>
                <c:pt idx="3">
                  <c:v>0.61888462992682747</c:v>
                </c:pt>
                <c:pt idx="4">
                  <c:v>0.71129961576048817</c:v>
                </c:pt>
                <c:pt idx="5">
                  <c:v>0.69822520662471987</c:v>
                </c:pt>
                <c:pt idx="6">
                  <c:v>0.77079403787240197</c:v>
                </c:pt>
                <c:pt idx="7">
                  <c:v>0.80655784313273449</c:v>
                </c:pt>
                <c:pt idx="8">
                  <c:v>0.80950167871570944</c:v>
                </c:pt>
                <c:pt idx="9">
                  <c:v>0.88341992074137798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EE-0544-8E3D-449F2F7467F4}"/>
            </c:ext>
          </c:extLst>
        </c:ser>
        <c:ser>
          <c:idx val="7"/>
          <c:order val="7"/>
          <c:tx>
            <c:strRef>
              <c:f>Chart!$H$2</c:f>
              <c:strCache>
                <c:ptCount val="1"/>
                <c:pt idx="0">
                  <c:v>ELMo - nDCG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General</c:formatCode>
                <c:ptCount val="10"/>
                <c:pt idx="0">
                  <c:v>0.89743589746153907</c:v>
                </c:pt>
                <c:pt idx="1">
                  <c:v>0.69694475843863102</c:v>
                </c:pt>
                <c:pt idx="2">
                  <c:v>0.56805508380584957</c:v>
                </c:pt>
                <c:pt idx="3">
                  <c:v>0.63493183073544623</c:v>
                </c:pt>
                <c:pt idx="4">
                  <c:v>0.7258728287149202</c:v>
                </c:pt>
                <c:pt idx="5">
                  <c:v>0.78029573170692246</c:v>
                </c:pt>
                <c:pt idx="6">
                  <c:v>0.78806641005802203</c:v>
                </c:pt>
                <c:pt idx="7">
                  <c:v>0.82731937407537437</c:v>
                </c:pt>
                <c:pt idx="8">
                  <c:v>0.82994725715587636</c:v>
                </c:pt>
                <c:pt idx="9">
                  <c:v>0.87832944195441043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EE-0544-8E3D-449F2F7467F4}"/>
            </c:ext>
          </c:extLst>
        </c:ser>
        <c:ser>
          <c:idx val="8"/>
          <c:order val="8"/>
          <c:tx>
            <c:strRef>
              <c:f>Chart!$I$2</c:f>
              <c:strCache>
                <c:ptCount val="1"/>
                <c:pt idx="0">
                  <c:v>tfidf - nDCG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General</c:formatCode>
                <c:ptCount val="10"/>
                <c:pt idx="0">
                  <c:v>0.3076923076923071</c:v>
                </c:pt>
                <c:pt idx="1">
                  <c:v>0.42886099473602263</c:v>
                </c:pt>
                <c:pt idx="2">
                  <c:v>0.49232622156170164</c:v>
                </c:pt>
                <c:pt idx="3">
                  <c:v>0.58031129919115065</c:v>
                </c:pt>
                <c:pt idx="4">
                  <c:v>0.67626937155298494</c:v>
                </c:pt>
                <c:pt idx="5">
                  <c:v>0.73433642491234219</c:v>
                </c:pt>
                <c:pt idx="6">
                  <c:v>0.74373262921755656</c:v>
                </c:pt>
                <c:pt idx="7">
                  <c:v>0.73583844408733889</c:v>
                </c:pt>
                <c:pt idx="8">
                  <c:v>0.73224941460802961</c:v>
                </c:pt>
                <c:pt idx="9">
                  <c:v>0.80672801701798047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EE-0544-8E3D-449F2F7467F4}"/>
            </c:ext>
          </c:extLst>
        </c:ser>
        <c:ser>
          <c:idx val="9"/>
          <c:order val="9"/>
          <c:tx>
            <c:strRef>
              <c:f>Chart!$J$2</c:f>
              <c:strCache>
                <c:ptCount val="1"/>
                <c:pt idx="0">
                  <c:v>USE - nDCG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Chart!$J$3:$J$12</c:f>
              <c:numCache>
                <c:formatCode>General</c:formatCode>
                <c:ptCount val="10"/>
                <c:pt idx="0">
                  <c:v>0.6153846153846142</c:v>
                </c:pt>
                <c:pt idx="1">
                  <c:v>0.75443064970469476</c:v>
                </c:pt>
                <c:pt idx="2">
                  <c:v>0.61331506458819374</c:v>
                </c:pt>
                <c:pt idx="3">
                  <c:v>0.70133471171048511</c:v>
                </c:pt>
                <c:pt idx="4">
                  <c:v>0.76321307073101052</c:v>
                </c:pt>
                <c:pt idx="5">
                  <c:v>0.74632480573064219</c:v>
                </c:pt>
                <c:pt idx="6">
                  <c:v>0.75529699528178151</c:v>
                </c:pt>
                <c:pt idx="7">
                  <c:v>0.79156272974040798</c:v>
                </c:pt>
                <c:pt idx="8">
                  <c:v>0.79473476350463756</c:v>
                </c:pt>
                <c:pt idx="9">
                  <c:v>0.86876011946900966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EE-0544-8E3D-449F2F74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92152"/>
        <c:axId val="442037920"/>
      </c:lineChart>
      <c:catAx>
        <c:axId val="3801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37920"/>
        <c:crosses val="autoZero"/>
        <c:auto val="1"/>
        <c:lblAlgn val="ctr"/>
        <c:lblOffset val="100"/>
        <c:noMultiLvlLbl val="0"/>
      </c:catAx>
      <c:valAx>
        <c:axId val="4420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68580</xdr:rowOff>
    </xdr:from>
    <xdr:to>
      <xdr:col>19</xdr:col>
      <xdr:colOff>601980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"/>
  <sheetViews>
    <sheetView zoomScale="70" zoomScaleNormal="70" workbookViewId="0">
      <selection sqref="A1:S13"/>
    </sheetView>
  </sheetViews>
  <sheetFormatPr baseColWidth="10" defaultColWidth="13.33203125" defaultRowHeight="15" x14ac:dyDescent="0.2"/>
  <cols>
    <col min="1" max="16384" width="13.33203125" style="1"/>
  </cols>
  <sheetData>
    <row r="1" spans="1:2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29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0.99999994039999995</v>
      </c>
      <c r="H2" s="2">
        <v>0.99999976160000004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0.99999993742000004</v>
      </c>
    </row>
    <row r="4" spans="1:29" ht="16" x14ac:dyDescent="0.2">
      <c r="A4" s="1">
        <v>1229904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8.256157486E-2</v>
      </c>
      <c r="G4" s="2">
        <v>0.72389411930000003</v>
      </c>
      <c r="H4" s="2">
        <v>0.66558265689999996</v>
      </c>
      <c r="I4" s="1">
        <v>0.76923076923076905</v>
      </c>
      <c r="J4" s="1">
        <v>0.83333333333333304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7" si="0">F4*0.14+G4*0.21+H4*0.21+I4*0.08+J4*0.05+K4*0.05+L4*0+M4*0+N4*0+O4*0+P4*0.1+Q4*0.16</f>
        <v>0.66655387168752811</v>
      </c>
      <c r="S4" s="1">
        <v>4.3333333333333304</v>
      </c>
    </row>
    <row r="5" spans="1:29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8.4668398879999995E-2</v>
      </c>
      <c r="G5" s="2">
        <v>0.81186360120000001</v>
      </c>
      <c r="H5" s="2">
        <v>0.75147730109999999</v>
      </c>
      <c r="I5" s="1">
        <v>0.69230769230769196</v>
      </c>
      <c r="J5" s="1">
        <v>0.5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0.73053978071081538</v>
      </c>
      <c r="S5" s="1">
        <v>3.888888889</v>
      </c>
    </row>
    <row r="6" spans="1:29" ht="16" x14ac:dyDescent="0.2">
      <c r="A6" s="1">
        <v>1224625</v>
      </c>
      <c r="B6" s="1" t="s">
        <v>21</v>
      </c>
      <c r="C6" s="1" t="s">
        <v>15</v>
      </c>
      <c r="D6" s="1" t="s">
        <v>15</v>
      </c>
      <c r="E6" s="1" t="s">
        <v>18</v>
      </c>
      <c r="F6" s="2">
        <v>8.256157486E-2</v>
      </c>
      <c r="G6" s="2">
        <v>0.72209393980000003</v>
      </c>
      <c r="H6" s="2">
        <v>0.65687227250000002</v>
      </c>
      <c r="I6" s="1">
        <v>0.76923076923076905</v>
      </c>
      <c r="J6" s="1">
        <v>0.83333333333333304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0.66434665326852815</v>
      </c>
      <c r="S6" s="1">
        <v>3.6666666669999999</v>
      </c>
    </row>
    <row r="7" spans="1:29" ht="16" x14ac:dyDescent="0.2">
      <c r="A7" s="1">
        <v>3080030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0</v>
      </c>
      <c r="G7" s="2">
        <v>0.72495847940000002</v>
      </c>
      <c r="H7" s="2">
        <v>0.41914799809999997</v>
      </c>
      <c r="I7" s="1">
        <v>1</v>
      </c>
      <c r="J7" s="1">
        <v>0.83333333333333304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f t="shared" si="0"/>
        <v>0.62192902694166663</v>
      </c>
      <c r="S7" s="1">
        <v>3.6666666666666599</v>
      </c>
      <c r="AA7" s="2"/>
      <c r="AB7" s="3"/>
      <c r="AC7" s="2"/>
    </row>
    <row r="8" spans="1:29" ht="16" x14ac:dyDescent="0.2">
      <c r="A8" s="1">
        <v>1626443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0.10324307620000001</v>
      </c>
      <c r="G8" s="2">
        <v>0.68743658070000002</v>
      </c>
      <c r="H8" s="2">
        <v>0.76133453849999999</v>
      </c>
      <c r="I8" s="1">
        <v>0.76923076923076905</v>
      </c>
      <c r="J8" s="1">
        <v>0.66666666666666596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ref="R8:R13" si="1">F8*0.14+G8*0.21+H8*0.21+I8*0.08+J8*0.05+K8*0.05+L8*0+M8*0+N8*0+O8*0+P8*0.1+Q8*0.16</f>
        <v>0.72356776057179484</v>
      </c>
      <c r="S8" s="1">
        <v>2.6666666666666599</v>
      </c>
      <c r="AB8" s="3"/>
      <c r="AC8" s="2"/>
    </row>
    <row r="9" spans="1:29" ht="16" x14ac:dyDescent="0.2">
      <c r="A9" s="1">
        <v>1994402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0.15262291059999999</v>
      </c>
      <c r="G9" s="2">
        <v>0.57352918389999996</v>
      </c>
      <c r="H9" s="2">
        <v>0.60901641849999999</v>
      </c>
      <c r="I9" s="1">
        <v>0.84615384615384603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f t="shared" si="1"/>
        <v>0.6473940916803077</v>
      </c>
      <c r="S9" s="1">
        <v>2.5</v>
      </c>
      <c r="AA9" s="2"/>
      <c r="AB9" s="3"/>
      <c r="AC9" s="2"/>
    </row>
    <row r="10" spans="1:29" ht="16" x14ac:dyDescent="0.2">
      <c r="A10" s="1">
        <v>2518203</v>
      </c>
      <c r="B10" s="1" t="s">
        <v>28</v>
      </c>
      <c r="C10" s="1" t="s">
        <v>29</v>
      </c>
      <c r="D10" s="1" t="s">
        <v>30</v>
      </c>
      <c r="E10" s="1" t="s">
        <v>15</v>
      </c>
      <c r="F10" s="2">
        <v>0.1565825223</v>
      </c>
      <c r="G10" s="2">
        <v>0.69359636309999995</v>
      </c>
      <c r="H10" s="2">
        <v>0.64200448990000003</v>
      </c>
      <c r="I10" s="1">
        <v>0.69230769230769196</v>
      </c>
      <c r="J10" s="1">
        <v>0.33333333333333298</v>
      </c>
      <c r="K10" s="1">
        <v>0</v>
      </c>
      <c r="L10" s="1">
        <v>1</v>
      </c>
      <c r="M10" s="1">
        <v>0.33333333333333298</v>
      </c>
      <c r="N10" s="1">
        <v>1</v>
      </c>
      <c r="O10" s="1">
        <v>0.66666666666666596</v>
      </c>
      <c r="P10" s="1">
        <v>0</v>
      </c>
      <c r="Q10" s="1">
        <v>0</v>
      </c>
      <c r="R10" s="1">
        <f t="shared" si="1"/>
        <v>0.37444901430328204</v>
      </c>
      <c r="S10" s="1">
        <v>1.3333333333333299</v>
      </c>
      <c r="AB10" s="3"/>
      <c r="AC10" s="2"/>
    </row>
    <row r="11" spans="1:29" ht="16" x14ac:dyDescent="0.2">
      <c r="A11" s="1">
        <v>3462199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6.7377008370000005E-2</v>
      </c>
      <c r="G11" s="2">
        <v>0.78991460800000002</v>
      </c>
      <c r="H11" s="2">
        <v>0.64176458120000002</v>
      </c>
      <c r="I11" s="1">
        <v>0.92307692307692302</v>
      </c>
      <c r="J11" s="1">
        <v>0.83333333333333304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f t="shared" si="1"/>
        <v>0.73559823141662051</v>
      </c>
      <c r="S11" s="1">
        <v>1.3333333333333299</v>
      </c>
    </row>
    <row r="12" spans="1:29" ht="16" x14ac:dyDescent="0.2">
      <c r="A12" s="1">
        <v>3251169</v>
      </c>
      <c r="B12" s="1" t="s">
        <v>33</v>
      </c>
      <c r="C12" s="1" t="s">
        <v>15</v>
      </c>
      <c r="D12" s="1" t="s">
        <v>15</v>
      </c>
      <c r="E12" s="1" t="s">
        <v>34</v>
      </c>
      <c r="F12" s="2">
        <v>5.8079968660000002E-2</v>
      </c>
      <c r="G12" s="2">
        <v>0.65711390970000005</v>
      </c>
      <c r="H12" s="2">
        <v>0.4902746677</v>
      </c>
      <c r="I12" s="1">
        <v>0.61538461538461497</v>
      </c>
      <c r="J12" s="1">
        <v>0.66666666666666596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f t="shared" si="1"/>
        <v>0.64164689943050257</v>
      </c>
      <c r="S12" s="1">
        <v>0.66666666666666596</v>
      </c>
    </row>
    <row r="13" spans="1:29" ht="16" x14ac:dyDescent="0.2">
      <c r="A13" s="1">
        <v>308576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5.5710637879999997E-2</v>
      </c>
      <c r="G13" s="2">
        <v>0.74907940630000003</v>
      </c>
      <c r="H13" s="2">
        <v>0.69104039669999995</v>
      </c>
      <c r="I13" s="1">
        <v>0.46153846153846101</v>
      </c>
      <c r="J13" s="1">
        <v>0.83333333333333304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0.3888143915229435</v>
      </c>
      <c r="S13" s="1">
        <v>0.33333333333333298</v>
      </c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1</v>
      </c>
      <c r="G1" s="1" t="s">
        <v>13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49</v>
      </c>
      <c r="N1" s="1" t="s">
        <v>48</v>
      </c>
      <c r="O1" s="1" t="s">
        <v>50</v>
      </c>
    </row>
    <row r="2" spans="1:15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0.99999994039999995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560891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0.81186360120000001</v>
      </c>
      <c r="G4" s="1">
        <v>3.888888889</v>
      </c>
      <c r="I4" s="1">
        <v>1</v>
      </c>
      <c r="J4" s="1">
        <v>3.888888889</v>
      </c>
      <c r="K4" s="1">
        <f>LOG(I4+1, 2)</f>
        <v>1</v>
      </c>
      <c r="L4" s="1">
        <f>J4/K4</f>
        <v>3.888888889</v>
      </c>
      <c r="M4" s="1">
        <f>L4</f>
        <v>3.888888889</v>
      </c>
      <c r="N4" s="1">
        <v>4.3333333333333304</v>
      </c>
      <c r="O4" s="1">
        <f>M4/N4</f>
        <v>0.89743589746153907</v>
      </c>
    </row>
    <row r="5" spans="1:15" ht="16" x14ac:dyDescent="0.2">
      <c r="A5" s="1">
        <v>3462199</v>
      </c>
      <c r="B5" s="1" t="s">
        <v>31</v>
      </c>
      <c r="C5" s="1" t="s">
        <v>15</v>
      </c>
      <c r="D5" s="1" t="s">
        <v>15</v>
      </c>
      <c r="E5" s="1" t="s">
        <v>32</v>
      </c>
      <c r="F5" s="2">
        <v>0.78991460800000002</v>
      </c>
      <c r="G5" s="1">
        <v>1.3333333333333299</v>
      </c>
      <c r="I5" s="1">
        <v>2</v>
      </c>
      <c r="J5" s="1">
        <v>1.3333333333333299</v>
      </c>
      <c r="K5" s="1">
        <f t="shared" ref="K5:K13" si="0">LOG(I5+1, 2)</f>
        <v>1.5849625007211563</v>
      </c>
      <c r="L5" s="1">
        <f t="shared" ref="L5:L13" si="1">J5/K5</f>
        <v>0.84123967142860767</v>
      </c>
      <c r="M5" s="1">
        <f>SUM(L$4:L5)</f>
        <v>4.7301285604286072</v>
      </c>
      <c r="N5" s="1">
        <v>6.7869490417368787</v>
      </c>
      <c r="O5" s="1">
        <f t="shared" ref="O5:O13" si="2">M5/N5</f>
        <v>0.69694475843863102</v>
      </c>
    </row>
    <row r="6" spans="1:15" ht="16" x14ac:dyDescent="0.2">
      <c r="A6" s="1">
        <v>308576</v>
      </c>
      <c r="B6" s="1" t="s">
        <v>35</v>
      </c>
      <c r="C6" s="1" t="s">
        <v>15</v>
      </c>
      <c r="D6" s="1" t="s">
        <v>15</v>
      </c>
      <c r="E6" s="1" t="s">
        <v>15</v>
      </c>
      <c r="F6" s="2">
        <v>0.74907940630000003</v>
      </c>
      <c r="G6" s="1">
        <v>0.33333333333333298</v>
      </c>
      <c r="I6" s="1">
        <v>3</v>
      </c>
      <c r="J6" s="1">
        <v>0.33333333333333298</v>
      </c>
      <c r="K6" s="1">
        <f t="shared" si="0"/>
        <v>2</v>
      </c>
      <c r="L6" s="1">
        <f t="shared" si="1"/>
        <v>0.16666666666666649</v>
      </c>
      <c r="M6" s="1">
        <f>SUM(L$4:L6)</f>
        <v>4.8967952270952733</v>
      </c>
      <c r="N6" s="1">
        <v>8.6202823752368793</v>
      </c>
      <c r="O6" s="1">
        <f t="shared" si="2"/>
        <v>0.56805508380584957</v>
      </c>
    </row>
    <row r="7" spans="1:15" ht="16" x14ac:dyDescent="0.2">
      <c r="A7" s="1">
        <v>3080030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0.72495847940000002</v>
      </c>
      <c r="G7" s="1">
        <v>3.6666666666666599</v>
      </c>
      <c r="I7" s="1">
        <v>4</v>
      </c>
      <c r="J7" s="1">
        <v>3.6666666666666599</v>
      </c>
      <c r="K7" s="1">
        <f t="shared" si="0"/>
        <v>2.3219280948873622</v>
      </c>
      <c r="L7" s="1">
        <f t="shared" si="1"/>
        <v>1.5791473796024385</v>
      </c>
      <c r="M7" s="1">
        <f>SUM(L$4:L7)</f>
        <v>6.4759426066977115</v>
      </c>
      <c r="N7" s="1">
        <v>10.199429754839318</v>
      </c>
      <c r="O7" s="1">
        <f t="shared" si="2"/>
        <v>0.63493183073544623</v>
      </c>
    </row>
    <row r="8" spans="1:15" ht="16" x14ac:dyDescent="0.2">
      <c r="A8" s="1">
        <v>1229904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0.72389411930000003</v>
      </c>
      <c r="G8" s="1">
        <v>4.3333333333333304</v>
      </c>
      <c r="I8" s="1">
        <v>5</v>
      </c>
      <c r="J8" s="1">
        <v>4.3333333333333304</v>
      </c>
      <c r="K8" s="1">
        <f t="shared" si="0"/>
        <v>2.5849625007211561</v>
      </c>
      <c r="L8" s="1">
        <f t="shared" si="1"/>
        <v>1.6763621646830125</v>
      </c>
      <c r="M8" s="1">
        <f>SUM(L$4:L8)</f>
        <v>8.1523047713807237</v>
      </c>
      <c r="N8" s="1">
        <v>11.231037240798093</v>
      </c>
      <c r="O8" s="1">
        <f t="shared" si="2"/>
        <v>0.7258728287149202</v>
      </c>
    </row>
    <row r="9" spans="1:15" ht="16" x14ac:dyDescent="0.2">
      <c r="A9" s="1">
        <v>1224625</v>
      </c>
      <c r="B9" s="1" t="s">
        <v>21</v>
      </c>
      <c r="C9" s="1" t="s">
        <v>15</v>
      </c>
      <c r="D9" s="1" t="s">
        <v>15</v>
      </c>
      <c r="E9" s="1" t="s">
        <v>18</v>
      </c>
      <c r="F9" s="2">
        <v>0.72209393980000003</v>
      </c>
      <c r="G9" s="1">
        <v>3.6666666669999999</v>
      </c>
      <c r="I9" s="1">
        <v>6</v>
      </c>
      <c r="J9" s="1">
        <v>3.6666666669999999</v>
      </c>
      <c r="K9" s="1">
        <f t="shared" si="0"/>
        <v>2.8073549220576042</v>
      </c>
      <c r="L9" s="1">
        <f t="shared" si="1"/>
        <v>1.306093019514817</v>
      </c>
      <c r="M9" s="1">
        <f>SUM(L$4:L9)</f>
        <v>9.4583977908955408</v>
      </c>
      <c r="N9" s="1">
        <v>12.121555208568148</v>
      </c>
      <c r="O9" s="1">
        <f t="shared" si="2"/>
        <v>0.78029573170692246</v>
      </c>
    </row>
    <row r="10" spans="1:15" ht="16" x14ac:dyDescent="0.2">
      <c r="A10" s="1">
        <v>2518203</v>
      </c>
      <c r="B10" s="1" t="s">
        <v>28</v>
      </c>
      <c r="C10" s="1" t="s">
        <v>29</v>
      </c>
      <c r="D10" s="1" t="s">
        <v>30</v>
      </c>
      <c r="E10" s="1" t="s">
        <v>15</v>
      </c>
      <c r="F10" s="2">
        <v>0.69359636309999995</v>
      </c>
      <c r="G10" s="1">
        <v>1.3333333333333299</v>
      </c>
      <c r="I10" s="1">
        <v>7</v>
      </c>
      <c r="J10" s="1">
        <v>1.3333333333333299</v>
      </c>
      <c r="K10" s="1">
        <f t="shared" si="0"/>
        <v>3</v>
      </c>
      <c r="L10" s="1">
        <f t="shared" si="1"/>
        <v>0.44444444444444331</v>
      </c>
      <c r="M10" s="1">
        <f>SUM(L$4:L10)</f>
        <v>9.9028422353399836</v>
      </c>
      <c r="N10" s="1">
        <v>12.565999653012591</v>
      </c>
      <c r="O10" s="1">
        <f t="shared" si="2"/>
        <v>0.78806641005802203</v>
      </c>
    </row>
    <row r="11" spans="1:15" ht="16" x14ac:dyDescent="0.2">
      <c r="A11" s="1">
        <v>1626443</v>
      </c>
      <c r="B11" s="1" t="s">
        <v>24</v>
      </c>
      <c r="C11" s="1" t="s">
        <v>15</v>
      </c>
      <c r="D11" s="1" t="s">
        <v>15</v>
      </c>
      <c r="E11" s="1" t="s">
        <v>25</v>
      </c>
      <c r="F11" s="2">
        <v>0.68743658070000002</v>
      </c>
      <c r="G11" s="1">
        <v>2.6666666666666599</v>
      </c>
      <c r="I11" s="1">
        <v>8</v>
      </c>
      <c r="J11" s="1">
        <v>2.6666666666666599</v>
      </c>
      <c r="K11" s="1">
        <f t="shared" si="0"/>
        <v>3.1699250014423126</v>
      </c>
      <c r="L11" s="1">
        <f t="shared" si="1"/>
        <v>0.84123967142860767</v>
      </c>
      <c r="M11" s="1">
        <f>SUM(L$4:L11)</f>
        <v>10.744081906768592</v>
      </c>
      <c r="N11" s="1">
        <v>12.986619488726895</v>
      </c>
      <c r="O11" s="1">
        <f t="shared" si="2"/>
        <v>0.82731937407537437</v>
      </c>
    </row>
    <row r="12" spans="1:15" ht="16" x14ac:dyDescent="0.2">
      <c r="A12" s="1">
        <v>3251169</v>
      </c>
      <c r="B12" s="1" t="s">
        <v>33</v>
      </c>
      <c r="C12" s="1" t="s">
        <v>15</v>
      </c>
      <c r="D12" s="1" t="s">
        <v>15</v>
      </c>
      <c r="E12" s="1" t="s">
        <v>34</v>
      </c>
      <c r="F12" s="2">
        <v>0.65711390970000005</v>
      </c>
      <c r="G12" s="1">
        <v>0.66666666666666596</v>
      </c>
      <c r="I12" s="1">
        <v>9</v>
      </c>
      <c r="J12" s="1">
        <v>0.66666666666666596</v>
      </c>
      <c r="K12" s="1">
        <f t="shared" si="0"/>
        <v>3.3219280948873626</v>
      </c>
      <c r="L12" s="1">
        <f t="shared" si="1"/>
        <v>0.20068666377598723</v>
      </c>
      <c r="M12" s="1">
        <f>SUM(L$4:L12)</f>
        <v>10.94476857054458</v>
      </c>
      <c r="N12" s="1">
        <v>13.187306152502883</v>
      </c>
      <c r="O12" s="1">
        <f t="shared" si="2"/>
        <v>0.82994725715587636</v>
      </c>
    </row>
    <row r="13" spans="1:15" ht="16" x14ac:dyDescent="0.2">
      <c r="A13" s="1">
        <v>1994402</v>
      </c>
      <c r="B13" s="1" t="s">
        <v>26</v>
      </c>
      <c r="C13" s="1" t="s">
        <v>15</v>
      </c>
      <c r="D13" s="1" t="s">
        <v>15</v>
      </c>
      <c r="E13" s="1" t="s">
        <v>27</v>
      </c>
      <c r="F13" s="2">
        <v>0.57352918389999996</v>
      </c>
      <c r="G13" s="1">
        <v>2.5</v>
      </c>
      <c r="I13" s="1">
        <v>10</v>
      </c>
      <c r="J13" s="1">
        <v>2.5</v>
      </c>
      <c r="K13" s="1">
        <f t="shared" si="0"/>
        <v>3.4594316186372978</v>
      </c>
      <c r="L13" s="1">
        <f t="shared" si="1"/>
        <v>0.72266206579471959</v>
      </c>
      <c r="M13" s="1">
        <f>SUM(L$4:L13)</f>
        <v>11.667430636339301</v>
      </c>
      <c r="N13" s="1">
        <v>13.283661094608846</v>
      </c>
      <c r="O13" s="1">
        <f t="shared" si="2"/>
        <v>0.87832944195441043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0</v>
      </c>
      <c r="G1" s="1" t="s">
        <v>13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49</v>
      </c>
      <c r="N1" s="1" t="s">
        <v>48</v>
      </c>
      <c r="O1" s="1" t="s">
        <v>50</v>
      </c>
    </row>
    <row r="2" spans="1:15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2518203</v>
      </c>
      <c r="B4" s="1" t="s">
        <v>28</v>
      </c>
      <c r="C4" s="1" t="s">
        <v>29</v>
      </c>
      <c r="D4" s="1" t="s">
        <v>30</v>
      </c>
      <c r="E4" s="1" t="s">
        <v>15</v>
      </c>
      <c r="F4" s="2">
        <v>0.1565825223</v>
      </c>
      <c r="G4" s="1">
        <v>1.3333333333333299</v>
      </c>
      <c r="I4" s="1">
        <v>1</v>
      </c>
      <c r="J4" s="1">
        <v>1.3333333333333299</v>
      </c>
      <c r="K4" s="1">
        <f>LOG(I4+1, 2)</f>
        <v>1</v>
      </c>
      <c r="L4" s="1">
        <f>J4/K4</f>
        <v>1.3333333333333299</v>
      </c>
      <c r="M4" s="1">
        <f>L4</f>
        <v>1.3333333333333299</v>
      </c>
      <c r="N4" s="1">
        <v>4.3333333333333304</v>
      </c>
      <c r="O4" s="1">
        <f>M4/N4</f>
        <v>0.3076923076923071</v>
      </c>
    </row>
    <row r="5" spans="1:15" ht="16" x14ac:dyDescent="0.2">
      <c r="A5" s="1">
        <v>1994402</v>
      </c>
      <c r="B5" s="1" t="s">
        <v>26</v>
      </c>
      <c r="C5" s="1" t="s">
        <v>15</v>
      </c>
      <c r="D5" s="1" t="s">
        <v>15</v>
      </c>
      <c r="E5" s="1" t="s">
        <v>27</v>
      </c>
      <c r="F5" s="2">
        <v>0.15262291059999999</v>
      </c>
      <c r="G5" s="1">
        <v>2.5</v>
      </c>
      <c r="I5" s="1">
        <v>2</v>
      </c>
      <c r="J5" s="1">
        <v>2.5</v>
      </c>
      <c r="K5" s="1">
        <f t="shared" ref="K5:K13" si="0">LOG(I5+1, 2)</f>
        <v>1.5849625007211563</v>
      </c>
      <c r="L5" s="1">
        <f t="shared" ref="L5:L13" si="1">J5/K5</f>
        <v>1.5773243839286435</v>
      </c>
      <c r="M5" s="1">
        <f>SUM(L$4:L5)</f>
        <v>2.9106577172619734</v>
      </c>
      <c r="N5" s="1">
        <v>6.7869490417368787</v>
      </c>
      <c r="O5" s="1">
        <f t="shared" ref="O5:O13" si="2">M5/N5</f>
        <v>0.42886099473602263</v>
      </c>
    </row>
    <row r="6" spans="1:15" ht="16" x14ac:dyDescent="0.2">
      <c r="A6" s="1">
        <v>1626443</v>
      </c>
      <c r="B6" s="1" t="s">
        <v>24</v>
      </c>
      <c r="C6" s="1" t="s">
        <v>15</v>
      </c>
      <c r="D6" s="1" t="s">
        <v>15</v>
      </c>
      <c r="E6" s="1" t="s">
        <v>25</v>
      </c>
      <c r="F6" s="2">
        <v>0.10324307620000001</v>
      </c>
      <c r="G6" s="1">
        <v>2.6666666666666599</v>
      </c>
      <c r="I6" s="1">
        <v>3</v>
      </c>
      <c r="J6" s="1">
        <v>2.6666666666666599</v>
      </c>
      <c r="K6" s="1">
        <f t="shared" si="0"/>
        <v>2</v>
      </c>
      <c r="L6" s="1">
        <f t="shared" si="1"/>
        <v>1.3333333333333299</v>
      </c>
      <c r="M6" s="1">
        <f>SUM(L$4:L6)</f>
        <v>4.2439910505953033</v>
      </c>
      <c r="N6" s="1">
        <v>8.6202823752368793</v>
      </c>
      <c r="O6" s="1">
        <f t="shared" si="2"/>
        <v>0.49232622156170164</v>
      </c>
    </row>
    <row r="7" spans="1:15" ht="16" x14ac:dyDescent="0.2">
      <c r="A7" s="1">
        <v>560891</v>
      </c>
      <c r="B7" s="1" t="s">
        <v>19</v>
      </c>
      <c r="C7" s="1" t="s">
        <v>15</v>
      </c>
      <c r="D7" s="1" t="s">
        <v>15</v>
      </c>
      <c r="E7" s="1" t="s">
        <v>20</v>
      </c>
      <c r="F7" s="2">
        <v>8.4668398879999995E-2</v>
      </c>
      <c r="G7" s="1">
        <v>3.888888889</v>
      </c>
      <c r="I7" s="1">
        <v>4</v>
      </c>
      <c r="J7" s="1">
        <v>3.888888889</v>
      </c>
      <c r="K7" s="1">
        <f t="shared" si="0"/>
        <v>2.3219280948873622</v>
      </c>
      <c r="L7" s="1">
        <f t="shared" si="1"/>
        <v>1.6748532814443815</v>
      </c>
      <c r="M7" s="1">
        <f>SUM(L$4:L7)</f>
        <v>5.9188443320396846</v>
      </c>
      <c r="N7" s="1">
        <v>10.199429754839318</v>
      </c>
      <c r="O7" s="1">
        <f t="shared" si="2"/>
        <v>0.58031129919115065</v>
      </c>
    </row>
    <row r="8" spans="1:15" ht="16" x14ac:dyDescent="0.2">
      <c r="A8" s="1">
        <v>1229904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8.256157486E-2</v>
      </c>
      <c r="G8" s="1">
        <v>4.3333333333333304</v>
      </c>
      <c r="I8" s="1">
        <v>5</v>
      </c>
      <c r="J8" s="1">
        <v>4.3333333333333304</v>
      </c>
      <c r="K8" s="1">
        <f t="shared" si="0"/>
        <v>2.5849625007211561</v>
      </c>
      <c r="L8" s="1">
        <f t="shared" si="1"/>
        <v>1.6763621646830125</v>
      </c>
      <c r="M8" s="1">
        <f>SUM(L$4:L8)</f>
        <v>7.5952064967226969</v>
      </c>
      <c r="N8" s="1">
        <v>11.231037240798093</v>
      </c>
      <c r="O8" s="1">
        <f t="shared" si="2"/>
        <v>0.67626937155298494</v>
      </c>
    </row>
    <row r="9" spans="1:15" ht="16" x14ac:dyDescent="0.2">
      <c r="A9" s="1">
        <v>1224625</v>
      </c>
      <c r="B9" s="1" t="s">
        <v>21</v>
      </c>
      <c r="C9" s="1" t="s">
        <v>15</v>
      </c>
      <c r="D9" s="1" t="s">
        <v>15</v>
      </c>
      <c r="E9" s="1" t="s">
        <v>18</v>
      </c>
      <c r="F9" s="2">
        <v>8.256157486E-2</v>
      </c>
      <c r="G9" s="1">
        <v>3.6666666669999999</v>
      </c>
      <c r="I9" s="1">
        <v>6</v>
      </c>
      <c r="J9" s="1">
        <v>3.6666666669999999</v>
      </c>
      <c r="K9" s="1">
        <f t="shared" si="0"/>
        <v>2.8073549220576042</v>
      </c>
      <c r="L9" s="1">
        <f t="shared" si="1"/>
        <v>1.306093019514817</v>
      </c>
      <c r="M9" s="1">
        <f>SUM(L$4:L9)</f>
        <v>8.9012995162375148</v>
      </c>
      <c r="N9" s="1">
        <v>12.121555208568148</v>
      </c>
      <c r="O9" s="1">
        <f t="shared" si="2"/>
        <v>0.73433642491234219</v>
      </c>
    </row>
    <row r="10" spans="1:15" ht="16" x14ac:dyDescent="0.2">
      <c r="A10" s="1">
        <v>3462199</v>
      </c>
      <c r="B10" s="1" t="s">
        <v>31</v>
      </c>
      <c r="C10" s="1" t="s">
        <v>15</v>
      </c>
      <c r="D10" s="1" t="s">
        <v>15</v>
      </c>
      <c r="E10" s="1" t="s">
        <v>32</v>
      </c>
      <c r="F10" s="2">
        <v>6.7377008370000005E-2</v>
      </c>
      <c r="G10" s="1">
        <v>1.3333333333333299</v>
      </c>
      <c r="I10" s="1">
        <v>7</v>
      </c>
      <c r="J10" s="1">
        <v>1.3333333333333299</v>
      </c>
      <c r="K10" s="1">
        <f t="shared" si="0"/>
        <v>3</v>
      </c>
      <c r="L10" s="1">
        <f t="shared" si="1"/>
        <v>0.44444444444444331</v>
      </c>
      <c r="M10" s="1">
        <f>SUM(L$4:L10)</f>
        <v>9.3457439606819577</v>
      </c>
      <c r="N10" s="1">
        <v>12.565999653012591</v>
      </c>
      <c r="O10" s="1">
        <f t="shared" si="2"/>
        <v>0.74373262921755656</v>
      </c>
    </row>
    <row r="11" spans="1:15" ht="16" x14ac:dyDescent="0.2">
      <c r="A11" s="1">
        <v>3251169</v>
      </c>
      <c r="B11" s="1" t="s">
        <v>33</v>
      </c>
      <c r="C11" s="1" t="s">
        <v>15</v>
      </c>
      <c r="D11" s="1" t="s">
        <v>15</v>
      </c>
      <c r="E11" s="1" t="s">
        <v>34</v>
      </c>
      <c r="F11" s="2">
        <v>5.8079968660000002E-2</v>
      </c>
      <c r="G11" s="1">
        <v>0.66666666666666596</v>
      </c>
      <c r="I11" s="1">
        <v>8</v>
      </c>
      <c r="J11" s="1">
        <v>0.66666666666666596</v>
      </c>
      <c r="K11" s="1">
        <f t="shared" si="0"/>
        <v>3.1699250014423126</v>
      </c>
      <c r="L11" s="1">
        <f t="shared" si="1"/>
        <v>0.21030991785715225</v>
      </c>
      <c r="M11" s="1">
        <f>SUM(L$4:L11)</f>
        <v>9.5560538785391103</v>
      </c>
      <c r="N11" s="1">
        <v>12.986619488726895</v>
      </c>
      <c r="O11" s="1">
        <f t="shared" si="2"/>
        <v>0.73583844408733889</v>
      </c>
    </row>
    <row r="12" spans="1:15" ht="16" x14ac:dyDescent="0.2">
      <c r="A12" s="1">
        <v>308576</v>
      </c>
      <c r="B12" s="1" t="s">
        <v>35</v>
      </c>
      <c r="C12" s="1" t="s">
        <v>15</v>
      </c>
      <c r="D12" s="1" t="s">
        <v>15</v>
      </c>
      <c r="E12" s="1" t="s">
        <v>15</v>
      </c>
      <c r="F12" s="2">
        <v>5.5710637879999997E-2</v>
      </c>
      <c r="G12" s="1">
        <v>0.33333333333333298</v>
      </c>
      <c r="I12" s="1">
        <v>9</v>
      </c>
      <c r="J12" s="1">
        <v>0.33333333333333298</v>
      </c>
      <c r="K12" s="1">
        <f t="shared" si="0"/>
        <v>3.3219280948873626</v>
      </c>
      <c r="L12" s="1">
        <f t="shared" si="1"/>
        <v>0.10034333188799362</v>
      </c>
      <c r="M12" s="1">
        <f>SUM(L$4:L12)</f>
        <v>9.6563972104271034</v>
      </c>
      <c r="N12" s="1">
        <v>13.187306152502883</v>
      </c>
      <c r="O12" s="1">
        <f t="shared" si="2"/>
        <v>0.73224941460802961</v>
      </c>
    </row>
    <row r="13" spans="1:15" ht="16" x14ac:dyDescent="0.2">
      <c r="A13" s="1">
        <v>3080030</v>
      </c>
      <c r="B13" s="1" t="s">
        <v>22</v>
      </c>
      <c r="C13" s="1" t="s">
        <v>15</v>
      </c>
      <c r="D13" s="1" t="s">
        <v>15</v>
      </c>
      <c r="E13" s="1" t="s">
        <v>23</v>
      </c>
      <c r="F13" s="2">
        <v>0</v>
      </c>
      <c r="G13" s="1">
        <v>3.6666666666666599</v>
      </c>
      <c r="I13" s="1">
        <v>10</v>
      </c>
      <c r="J13" s="1">
        <v>3.6666666666666599</v>
      </c>
      <c r="K13" s="1">
        <f t="shared" si="0"/>
        <v>3.4594316186372978</v>
      </c>
      <c r="L13" s="1">
        <f t="shared" si="1"/>
        <v>1.0599043631655867</v>
      </c>
      <c r="M13" s="1">
        <f>SUM(L$4:L13)</f>
        <v>10.716301573592689</v>
      </c>
      <c r="N13" s="1">
        <v>13.283661094608846</v>
      </c>
      <c r="O13" s="1">
        <f t="shared" si="2"/>
        <v>0.80672801701798047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2</v>
      </c>
      <c r="G1" s="1" t="s">
        <v>13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49</v>
      </c>
      <c r="N1" s="1" t="s">
        <v>48</v>
      </c>
      <c r="O1" s="1" t="s">
        <v>50</v>
      </c>
    </row>
    <row r="2" spans="1:15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0.99999976160000004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1626443</v>
      </c>
      <c r="B4" s="1" t="s">
        <v>24</v>
      </c>
      <c r="C4" s="1" t="s">
        <v>15</v>
      </c>
      <c r="D4" s="1" t="s">
        <v>15</v>
      </c>
      <c r="E4" s="1" t="s">
        <v>25</v>
      </c>
      <c r="F4" s="2">
        <v>0.76133453849999999</v>
      </c>
      <c r="G4" s="1">
        <v>2.6666666666666599</v>
      </c>
      <c r="I4" s="1">
        <v>1</v>
      </c>
      <c r="J4" s="1">
        <v>2.6666666666666599</v>
      </c>
      <c r="K4" s="1">
        <f>LOG(I4+1, 2)</f>
        <v>1</v>
      </c>
      <c r="L4" s="1">
        <f>J4/K4</f>
        <v>2.6666666666666599</v>
      </c>
      <c r="M4" s="1">
        <f>L4</f>
        <v>2.6666666666666599</v>
      </c>
      <c r="N4" s="1">
        <v>4.3333333333333304</v>
      </c>
      <c r="O4" s="1">
        <f>M4/N4</f>
        <v>0.6153846153846142</v>
      </c>
    </row>
    <row r="5" spans="1:15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0.75147730109999999</v>
      </c>
      <c r="G5" s="1">
        <v>3.888888889</v>
      </c>
      <c r="I5" s="1">
        <v>2</v>
      </c>
      <c r="J5" s="1">
        <v>3.888888889</v>
      </c>
      <c r="K5" s="1">
        <f t="shared" ref="K5:K13" si="0">LOG(I5+1, 2)</f>
        <v>1.5849625007211563</v>
      </c>
      <c r="L5" s="1">
        <f t="shared" ref="L5:L13" si="1">J5/K5</f>
        <v>2.4536157084035488</v>
      </c>
      <c r="M5" s="1">
        <f>SUM(L$4:L5)</f>
        <v>5.1202823750702091</v>
      </c>
      <c r="N5" s="1">
        <v>6.7869490417368787</v>
      </c>
      <c r="O5" s="1">
        <f t="shared" ref="O5:O13" si="2">M5/N5</f>
        <v>0.75443064970469476</v>
      </c>
    </row>
    <row r="6" spans="1:15" ht="16" x14ac:dyDescent="0.2">
      <c r="A6" s="1">
        <v>308576</v>
      </c>
      <c r="B6" s="1" t="s">
        <v>35</v>
      </c>
      <c r="C6" s="1" t="s">
        <v>15</v>
      </c>
      <c r="D6" s="1" t="s">
        <v>15</v>
      </c>
      <c r="E6" s="1" t="s">
        <v>15</v>
      </c>
      <c r="F6" s="2">
        <v>0.69104039669999995</v>
      </c>
      <c r="G6" s="1">
        <v>0.33333333333333298</v>
      </c>
      <c r="I6" s="1">
        <v>3</v>
      </c>
      <c r="J6" s="1">
        <v>0.33333333333333298</v>
      </c>
      <c r="K6" s="1">
        <f t="shared" si="0"/>
        <v>2</v>
      </c>
      <c r="L6" s="1">
        <f t="shared" si="1"/>
        <v>0.16666666666666649</v>
      </c>
      <c r="M6" s="1">
        <f>SUM(L$4:L6)</f>
        <v>5.2869490417368752</v>
      </c>
      <c r="N6" s="1">
        <v>8.6202823752368793</v>
      </c>
      <c r="O6" s="1">
        <f t="shared" si="2"/>
        <v>0.61331506458819374</v>
      </c>
    </row>
    <row r="7" spans="1:15" ht="16" x14ac:dyDescent="0.2">
      <c r="A7" s="1">
        <v>1229904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0.66558265689999996</v>
      </c>
      <c r="G7" s="1">
        <v>4.3333333333333304</v>
      </c>
      <c r="I7" s="1">
        <v>4</v>
      </c>
      <c r="J7" s="1">
        <v>4.3333333333333304</v>
      </c>
      <c r="K7" s="1">
        <f t="shared" si="0"/>
        <v>2.3219280948873622</v>
      </c>
      <c r="L7" s="1">
        <f t="shared" si="1"/>
        <v>1.866265084984702</v>
      </c>
      <c r="M7" s="1">
        <f>SUM(L$4:L7)</f>
        <v>7.1532141267215774</v>
      </c>
      <c r="N7" s="1">
        <v>10.199429754839318</v>
      </c>
      <c r="O7" s="1">
        <f t="shared" si="2"/>
        <v>0.70133471171048511</v>
      </c>
    </row>
    <row r="8" spans="1:15" ht="16" x14ac:dyDescent="0.2">
      <c r="A8" s="1">
        <v>1224625</v>
      </c>
      <c r="B8" s="1" t="s">
        <v>21</v>
      </c>
      <c r="C8" s="1" t="s">
        <v>15</v>
      </c>
      <c r="D8" s="1" t="s">
        <v>15</v>
      </c>
      <c r="E8" s="1" t="s">
        <v>18</v>
      </c>
      <c r="F8" s="2">
        <v>0.65687227250000002</v>
      </c>
      <c r="G8" s="1">
        <v>3.6666666669999999</v>
      </c>
      <c r="I8" s="1">
        <v>5</v>
      </c>
      <c r="J8" s="1">
        <v>3.6666666669999999</v>
      </c>
      <c r="K8" s="1">
        <f t="shared" si="0"/>
        <v>2.5849625007211561</v>
      </c>
      <c r="L8" s="1">
        <f t="shared" si="1"/>
        <v>1.4184602933222701</v>
      </c>
      <c r="M8" s="1">
        <f>SUM(L$4:L8)</f>
        <v>8.5716744200438484</v>
      </c>
      <c r="N8" s="1">
        <v>11.231037240798093</v>
      </c>
      <c r="O8" s="1">
        <f t="shared" si="2"/>
        <v>0.76321307073101052</v>
      </c>
    </row>
    <row r="9" spans="1:15" ht="16" x14ac:dyDescent="0.2">
      <c r="A9" s="1">
        <v>2518203</v>
      </c>
      <c r="B9" s="1" t="s">
        <v>28</v>
      </c>
      <c r="C9" s="1" t="s">
        <v>29</v>
      </c>
      <c r="D9" s="1" t="s">
        <v>30</v>
      </c>
      <c r="E9" s="1" t="s">
        <v>15</v>
      </c>
      <c r="F9" s="2">
        <v>0.64200448990000003</v>
      </c>
      <c r="G9" s="1">
        <v>1.3333333333333299</v>
      </c>
      <c r="I9" s="1">
        <v>6</v>
      </c>
      <c r="J9" s="1">
        <v>1.3333333333333299</v>
      </c>
      <c r="K9" s="1">
        <f t="shared" si="0"/>
        <v>2.8073549220576042</v>
      </c>
      <c r="L9" s="1">
        <f t="shared" si="1"/>
        <v>0.47494291614402834</v>
      </c>
      <c r="M9" s="1">
        <f>SUM(L$4:L9)</f>
        <v>9.046617336187877</v>
      </c>
      <c r="N9" s="1">
        <v>12.121555208568148</v>
      </c>
      <c r="O9" s="1">
        <f t="shared" si="2"/>
        <v>0.74632480573064219</v>
      </c>
    </row>
    <row r="10" spans="1:15" ht="16" x14ac:dyDescent="0.2">
      <c r="A10" s="1">
        <v>3462199</v>
      </c>
      <c r="B10" s="1" t="s">
        <v>31</v>
      </c>
      <c r="C10" s="1" t="s">
        <v>15</v>
      </c>
      <c r="D10" s="1" t="s">
        <v>15</v>
      </c>
      <c r="E10" s="1" t="s">
        <v>32</v>
      </c>
      <c r="F10" s="2">
        <v>0.64176458120000002</v>
      </c>
      <c r="G10" s="1">
        <v>1.3333333333333299</v>
      </c>
      <c r="I10" s="1">
        <v>7</v>
      </c>
      <c r="J10" s="1">
        <v>1.3333333333333299</v>
      </c>
      <c r="K10" s="1">
        <f t="shared" si="0"/>
        <v>3</v>
      </c>
      <c r="L10" s="1">
        <f t="shared" si="1"/>
        <v>0.44444444444444331</v>
      </c>
      <c r="M10" s="1">
        <f>SUM(L$4:L10)</f>
        <v>9.4910617806323199</v>
      </c>
      <c r="N10" s="1">
        <v>12.565999653012591</v>
      </c>
      <c r="O10" s="1">
        <f t="shared" si="2"/>
        <v>0.75529699528178151</v>
      </c>
    </row>
    <row r="11" spans="1:15" ht="16" x14ac:dyDescent="0.2">
      <c r="A11" s="1">
        <v>1994402</v>
      </c>
      <c r="B11" s="1" t="s">
        <v>26</v>
      </c>
      <c r="C11" s="1" t="s">
        <v>15</v>
      </c>
      <c r="D11" s="1" t="s">
        <v>15</v>
      </c>
      <c r="E11" s="1" t="s">
        <v>27</v>
      </c>
      <c r="F11" s="2">
        <v>0.60901641849999999</v>
      </c>
      <c r="G11" s="1">
        <v>2.5</v>
      </c>
      <c r="I11" s="1">
        <v>8</v>
      </c>
      <c r="J11" s="1">
        <v>2.5</v>
      </c>
      <c r="K11" s="1">
        <f t="shared" si="0"/>
        <v>3.1699250014423126</v>
      </c>
      <c r="L11" s="1">
        <f t="shared" si="1"/>
        <v>0.78866219196432175</v>
      </c>
      <c r="M11" s="1">
        <f>SUM(L$4:L11)</f>
        <v>10.279723972596642</v>
      </c>
      <c r="N11" s="1">
        <v>12.986619488726895</v>
      </c>
      <c r="O11" s="1">
        <f t="shared" si="2"/>
        <v>0.79156272974040798</v>
      </c>
    </row>
    <row r="12" spans="1:15" ht="16" x14ac:dyDescent="0.2">
      <c r="A12" s="1">
        <v>3251169</v>
      </c>
      <c r="B12" s="1" t="s">
        <v>33</v>
      </c>
      <c r="C12" s="1" t="s">
        <v>15</v>
      </c>
      <c r="D12" s="1" t="s">
        <v>15</v>
      </c>
      <c r="E12" s="1" t="s">
        <v>34</v>
      </c>
      <c r="F12" s="2">
        <v>0.4902746677</v>
      </c>
      <c r="G12" s="1">
        <v>0.66666666666666596</v>
      </c>
      <c r="I12" s="1">
        <v>9</v>
      </c>
      <c r="J12" s="1">
        <v>0.66666666666666596</v>
      </c>
      <c r="K12" s="1">
        <f t="shared" si="0"/>
        <v>3.3219280948873626</v>
      </c>
      <c r="L12" s="1">
        <f t="shared" si="1"/>
        <v>0.20068666377598723</v>
      </c>
      <c r="M12" s="1">
        <f>SUM(L$4:L12)</f>
        <v>10.48041063637263</v>
      </c>
      <c r="N12" s="1">
        <v>13.187306152502883</v>
      </c>
      <c r="O12" s="1">
        <f t="shared" si="2"/>
        <v>0.79473476350463756</v>
      </c>
    </row>
    <row r="13" spans="1:15" ht="16" x14ac:dyDescent="0.2">
      <c r="A13" s="1">
        <v>3080030</v>
      </c>
      <c r="B13" s="1" t="s">
        <v>22</v>
      </c>
      <c r="C13" s="1" t="s">
        <v>15</v>
      </c>
      <c r="D13" s="1" t="s">
        <v>15</v>
      </c>
      <c r="E13" s="1" t="s">
        <v>23</v>
      </c>
      <c r="F13" s="2">
        <v>0.41914799809999997</v>
      </c>
      <c r="G13" s="1">
        <v>3.6666666666666599</v>
      </c>
      <c r="I13" s="1">
        <v>10</v>
      </c>
      <c r="J13" s="1">
        <v>3.6666666666666599</v>
      </c>
      <c r="K13" s="1">
        <f t="shared" si="0"/>
        <v>3.4594316186372978</v>
      </c>
      <c r="L13" s="1">
        <f t="shared" si="1"/>
        <v>1.0599043631655867</v>
      </c>
      <c r="M13" s="1">
        <f>SUM(L$4:L13)</f>
        <v>11.540314999538216</v>
      </c>
      <c r="N13" s="1">
        <v>13.283661094608846</v>
      </c>
      <c r="O13" s="1">
        <f t="shared" si="2"/>
        <v>0.86876011946900966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>
      <selection activeCell="P4" sqref="P4:P13"/>
    </sheetView>
  </sheetViews>
  <sheetFormatPr baseColWidth="10" defaultColWidth="8.83203125" defaultRowHeight="15" x14ac:dyDescent="0.2"/>
  <sheetData>
    <row r="1" spans="1:16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t="s">
        <v>12</v>
      </c>
      <c r="J1" t="s">
        <v>13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0.99999994039999995</v>
      </c>
      <c r="H2" s="2">
        <v>0.99999976160000004</v>
      </c>
      <c r="I2">
        <v>0.99999993742000004</v>
      </c>
      <c r="L2" s="1"/>
      <c r="M2" s="1"/>
      <c r="N2" s="1"/>
      <c r="O2" s="1"/>
      <c r="P2" s="1"/>
    </row>
    <row r="3" spans="1:16" x14ac:dyDescent="0.2">
      <c r="A3" s="1"/>
      <c r="B3" s="1"/>
      <c r="C3" s="1"/>
      <c r="D3" s="1"/>
      <c r="E3" s="1"/>
      <c r="F3" s="1"/>
      <c r="G3" s="1"/>
      <c r="H3" s="1"/>
      <c r="L3" s="1"/>
      <c r="M3" s="1"/>
      <c r="N3" s="1"/>
      <c r="O3" s="1"/>
      <c r="P3" s="1"/>
    </row>
    <row r="4" spans="1:16" ht="16" x14ac:dyDescent="0.2">
      <c r="A4" s="1">
        <v>1229904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8.256157486E-2</v>
      </c>
      <c r="G4" s="2">
        <v>0.72389411930000003</v>
      </c>
      <c r="H4" s="2">
        <v>0.66558265689999996</v>
      </c>
      <c r="I4">
        <v>0.66655387168752811</v>
      </c>
      <c r="J4">
        <v>4.3333333333333304</v>
      </c>
      <c r="L4" s="1">
        <v>1</v>
      </c>
      <c r="M4">
        <v>4.3333333333333304</v>
      </c>
      <c r="N4" s="1">
        <f>LOG(L4+1, 2)</f>
        <v>1</v>
      </c>
      <c r="O4" s="1">
        <f>M4/N4</f>
        <v>4.3333333333333304</v>
      </c>
      <c r="P4" s="1">
        <f>O4</f>
        <v>4.3333333333333304</v>
      </c>
    </row>
    <row r="5" spans="1:16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8.4668398879999995E-2</v>
      </c>
      <c r="G5" s="2">
        <v>0.81186360120000001</v>
      </c>
      <c r="H5" s="2">
        <v>0.75147730109999999</v>
      </c>
      <c r="I5">
        <v>0.73053978071081538</v>
      </c>
      <c r="J5">
        <v>3.888888889</v>
      </c>
      <c r="L5" s="1">
        <v>2</v>
      </c>
      <c r="M5">
        <v>3.888888889</v>
      </c>
      <c r="N5" s="1">
        <f t="shared" ref="N5:N13" si="0">LOG(L5+1, 2)</f>
        <v>1.5849625007211563</v>
      </c>
      <c r="O5" s="1">
        <f t="shared" ref="O5:O13" si="1">M5/N5</f>
        <v>2.4536157084035488</v>
      </c>
      <c r="P5" s="1">
        <f>SUM(O$4:O5)</f>
        <v>6.7869490417368787</v>
      </c>
    </row>
    <row r="6" spans="1:16" ht="16" x14ac:dyDescent="0.2">
      <c r="A6" s="1">
        <v>1224625</v>
      </c>
      <c r="B6" s="1" t="s">
        <v>21</v>
      </c>
      <c r="C6" s="1" t="s">
        <v>15</v>
      </c>
      <c r="D6" s="1" t="s">
        <v>15</v>
      </c>
      <c r="E6" s="1" t="s">
        <v>18</v>
      </c>
      <c r="F6" s="2">
        <v>8.256157486E-2</v>
      </c>
      <c r="G6" s="2">
        <v>0.72209393980000003</v>
      </c>
      <c r="H6" s="2">
        <v>0.65687227250000002</v>
      </c>
      <c r="I6">
        <v>0.66434665326852815</v>
      </c>
      <c r="J6">
        <v>3.6666666669999999</v>
      </c>
      <c r="L6" s="1">
        <v>3</v>
      </c>
      <c r="M6">
        <v>3.6666666669999999</v>
      </c>
      <c r="N6" s="1">
        <f t="shared" si="0"/>
        <v>2</v>
      </c>
      <c r="O6" s="1">
        <f t="shared" si="1"/>
        <v>1.8333333334999999</v>
      </c>
      <c r="P6" s="1">
        <f>SUM(O$4:O6)</f>
        <v>8.6202823752368793</v>
      </c>
    </row>
    <row r="7" spans="1:16" ht="16" x14ac:dyDescent="0.2">
      <c r="A7" s="1">
        <v>3080030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0</v>
      </c>
      <c r="G7" s="2">
        <v>0.72495847940000002</v>
      </c>
      <c r="H7" s="2">
        <v>0.41914799809999997</v>
      </c>
      <c r="I7">
        <v>0.62192902694166663</v>
      </c>
      <c r="J7">
        <v>3.6666666666666599</v>
      </c>
      <c r="L7" s="1">
        <v>4</v>
      </c>
      <c r="M7">
        <v>3.6666666666666599</v>
      </c>
      <c r="N7" s="1">
        <f t="shared" si="0"/>
        <v>2.3219280948873622</v>
      </c>
      <c r="O7" s="1">
        <f t="shared" si="1"/>
        <v>1.5791473796024385</v>
      </c>
      <c r="P7" s="1">
        <f>SUM(O$4:O7)</f>
        <v>10.199429754839318</v>
      </c>
    </row>
    <row r="8" spans="1:16" ht="16" x14ac:dyDescent="0.2">
      <c r="A8" s="1">
        <v>1626443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0.10324307620000001</v>
      </c>
      <c r="G8" s="2">
        <v>0.68743658070000002</v>
      </c>
      <c r="H8" s="2">
        <v>0.76133453849999999</v>
      </c>
      <c r="I8">
        <v>0.72356776057179484</v>
      </c>
      <c r="J8">
        <v>2.6666666666666599</v>
      </c>
      <c r="L8" s="1">
        <v>5</v>
      </c>
      <c r="M8">
        <v>2.6666666666666599</v>
      </c>
      <c r="N8" s="1">
        <f t="shared" si="0"/>
        <v>2.5849625007211561</v>
      </c>
      <c r="O8" s="1">
        <f t="shared" si="1"/>
        <v>1.0316074859587749</v>
      </c>
      <c r="P8" s="1">
        <f>SUM(O$4:O8)</f>
        <v>11.231037240798093</v>
      </c>
    </row>
    <row r="9" spans="1:16" ht="16" x14ac:dyDescent="0.2">
      <c r="A9" s="1">
        <v>1994402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0.15262291059999999</v>
      </c>
      <c r="G9" s="2">
        <v>0.57352918389999996</v>
      </c>
      <c r="H9" s="2">
        <v>0.60901641849999999</v>
      </c>
      <c r="I9">
        <v>0.6473940916803077</v>
      </c>
      <c r="J9">
        <v>2.5</v>
      </c>
      <c r="L9" s="1">
        <v>6</v>
      </c>
      <c r="M9">
        <v>2.5</v>
      </c>
      <c r="N9" s="1">
        <f t="shared" si="0"/>
        <v>2.8073549220576042</v>
      </c>
      <c r="O9" s="1">
        <f t="shared" si="1"/>
        <v>0.89051796777005543</v>
      </c>
      <c r="P9" s="1">
        <f>SUM(O$4:O9)</f>
        <v>12.121555208568148</v>
      </c>
    </row>
    <row r="10" spans="1:16" ht="16" x14ac:dyDescent="0.2">
      <c r="A10" s="1">
        <v>2518203</v>
      </c>
      <c r="B10" s="1" t="s">
        <v>28</v>
      </c>
      <c r="C10" s="1" t="s">
        <v>29</v>
      </c>
      <c r="D10" s="1" t="s">
        <v>30</v>
      </c>
      <c r="E10" s="1" t="s">
        <v>15</v>
      </c>
      <c r="F10" s="2">
        <v>0.1565825223</v>
      </c>
      <c r="G10" s="2">
        <v>0.69359636309999995</v>
      </c>
      <c r="H10" s="2">
        <v>0.64200448990000003</v>
      </c>
      <c r="I10">
        <v>0.37444901430328204</v>
      </c>
      <c r="J10">
        <v>1.3333333333333299</v>
      </c>
      <c r="L10" s="1">
        <v>7</v>
      </c>
      <c r="M10">
        <v>1.3333333333333299</v>
      </c>
      <c r="N10" s="1">
        <f t="shared" si="0"/>
        <v>3</v>
      </c>
      <c r="O10" s="1">
        <f t="shared" si="1"/>
        <v>0.44444444444444331</v>
      </c>
      <c r="P10" s="1">
        <f>SUM(O$4:O10)</f>
        <v>12.565999653012591</v>
      </c>
    </row>
    <row r="11" spans="1:16" ht="16" x14ac:dyDescent="0.2">
      <c r="A11" s="1">
        <v>3462199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6.7377008370000005E-2</v>
      </c>
      <c r="G11" s="2">
        <v>0.78991460800000002</v>
      </c>
      <c r="H11" s="2">
        <v>0.64176458120000002</v>
      </c>
      <c r="I11">
        <v>0.73559823141662051</v>
      </c>
      <c r="J11">
        <v>1.3333333333333299</v>
      </c>
      <c r="L11" s="1">
        <v>8</v>
      </c>
      <c r="M11">
        <v>1.3333333333333299</v>
      </c>
      <c r="N11" s="1">
        <f t="shared" si="0"/>
        <v>3.1699250014423126</v>
      </c>
      <c r="O11" s="1">
        <f t="shared" si="1"/>
        <v>0.42061983571430384</v>
      </c>
      <c r="P11" s="1">
        <f>SUM(O$4:O11)</f>
        <v>12.986619488726895</v>
      </c>
    </row>
    <row r="12" spans="1:16" ht="16" x14ac:dyDescent="0.2">
      <c r="A12" s="1">
        <v>3251169</v>
      </c>
      <c r="B12" s="1" t="s">
        <v>33</v>
      </c>
      <c r="C12" s="1" t="s">
        <v>15</v>
      </c>
      <c r="D12" s="1" t="s">
        <v>15</v>
      </c>
      <c r="E12" s="1" t="s">
        <v>34</v>
      </c>
      <c r="F12" s="2">
        <v>5.8079968660000002E-2</v>
      </c>
      <c r="G12" s="2">
        <v>0.65711390970000005</v>
      </c>
      <c r="H12" s="2">
        <v>0.4902746677</v>
      </c>
      <c r="I12">
        <v>0.64164689943050257</v>
      </c>
      <c r="J12">
        <v>0.66666666666666596</v>
      </c>
      <c r="L12" s="1">
        <v>9</v>
      </c>
      <c r="M12">
        <v>0.66666666666666596</v>
      </c>
      <c r="N12" s="1">
        <f t="shared" si="0"/>
        <v>3.3219280948873626</v>
      </c>
      <c r="O12" s="1">
        <f t="shared" si="1"/>
        <v>0.20068666377598723</v>
      </c>
      <c r="P12" s="1">
        <f>SUM(O$4:O12)</f>
        <v>13.187306152502883</v>
      </c>
    </row>
    <row r="13" spans="1:16" ht="16" x14ac:dyDescent="0.2">
      <c r="A13" s="1">
        <v>308576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5.5710637879999997E-2</v>
      </c>
      <c r="G13" s="2">
        <v>0.74907940630000003</v>
      </c>
      <c r="H13" s="2">
        <v>0.69104039669999995</v>
      </c>
      <c r="I13">
        <v>0.3888143915229435</v>
      </c>
      <c r="J13">
        <v>0.33333333333333298</v>
      </c>
      <c r="L13" s="1">
        <v>10</v>
      </c>
      <c r="M13">
        <v>0.33333333333333298</v>
      </c>
      <c r="N13" s="1">
        <f t="shared" si="0"/>
        <v>3.4594316186372978</v>
      </c>
      <c r="O13" s="1">
        <f t="shared" si="1"/>
        <v>9.6354942105962502E-2</v>
      </c>
      <c r="P13" s="1">
        <f>SUM(O$4:O13)</f>
        <v>13.283661094608846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2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10" x14ac:dyDescent="0.2">
      <c r="A1" s="1" t="s">
        <v>36</v>
      </c>
      <c r="B1" s="1"/>
      <c r="C1" s="1"/>
      <c r="F1" s="1" t="s">
        <v>37</v>
      </c>
      <c r="G1" s="1"/>
      <c r="H1" s="1"/>
    </row>
    <row r="2" spans="1:10" x14ac:dyDescent="0.2">
      <c r="A2" t="s">
        <v>51</v>
      </c>
      <c r="B2" t="s">
        <v>52</v>
      </c>
      <c r="C2" s="1" t="s">
        <v>38</v>
      </c>
      <c r="D2" s="1" t="s">
        <v>39</v>
      </c>
      <c r="E2" s="1" t="s">
        <v>40</v>
      </c>
      <c r="F2" s="1" t="s">
        <v>53</v>
      </c>
      <c r="G2" s="1" t="s">
        <v>54</v>
      </c>
      <c r="H2" s="1" t="s">
        <v>41</v>
      </c>
      <c r="I2" s="1" t="s">
        <v>42</v>
      </c>
      <c r="J2" s="1" t="s">
        <v>43</v>
      </c>
    </row>
    <row r="3" spans="1:10" x14ac:dyDescent="0.2">
      <c r="A3">
        <v>0.3076923076923071</v>
      </c>
      <c r="B3">
        <v>0.89743589746153907</v>
      </c>
      <c r="C3">
        <v>0.89743589746153907</v>
      </c>
      <c r="D3">
        <v>0.57692307692307732</v>
      </c>
      <c r="E3">
        <v>0.6153846153846142</v>
      </c>
      <c r="F3">
        <v>0.3076923076923071</v>
      </c>
      <c r="G3">
        <v>0.89743589746153907</v>
      </c>
      <c r="H3">
        <v>0.89743589746153907</v>
      </c>
      <c r="I3">
        <v>0.3076923076923071</v>
      </c>
      <c r="J3">
        <v>0.6153846153846142</v>
      </c>
    </row>
    <row r="4" spans="1:10" x14ac:dyDescent="0.2">
      <c r="A4">
        <v>0.55797516946845138</v>
      </c>
      <c r="B4">
        <v>0.82089436617184641</v>
      </c>
      <c r="C4">
        <v>0.69694475843863102</v>
      </c>
      <c r="D4">
        <v>0.61625324090938782</v>
      </c>
      <c r="E4">
        <v>0.75443064970469476</v>
      </c>
      <c r="F4">
        <v>0.55797516946845138</v>
      </c>
      <c r="G4">
        <v>0.82089436617184641</v>
      </c>
      <c r="H4">
        <v>0.69694475843863102</v>
      </c>
      <c r="I4">
        <v>0.42886099473602263</v>
      </c>
      <c r="J4">
        <v>0.75443064970469476</v>
      </c>
    </row>
    <row r="5" spans="1:10" x14ac:dyDescent="0.2">
      <c r="A5">
        <v>0.59398081781857026</v>
      </c>
      <c r="B5">
        <v>0.72364623651350679</v>
      </c>
      <c r="C5">
        <v>0.76139755150208499</v>
      </c>
      <c r="D5">
        <v>0.71075673866064648</v>
      </c>
      <c r="E5">
        <v>0.84532602582367655</v>
      </c>
      <c r="F5">
        <v>0.59398081781857026</v>
      </c>
      <c r="G5">
        <v>0.66564349620463614</v>
      </c>
      <c r="H5">
        <v>0.56805508380584957</v>
      </c>
      <c r="I5">
        <v>0.49232622156170164</v>
      </c>
      <c r="J5">
        <v>0.61331506458819374</v>
      </c>
    </row>
    <row r="6" spans="1:10" x14ac:dyDescent="0.2">
      <c r="A6">
        <v>0.68499392887528909</v>
      </c>
      <c r="B6">
        <v>0.79458363637078233</v>
      </c>
      <c r="C6">
        <v>0.82649002751815526</v>
      </c>
      <c r="D6">
        <v>0.78368978114187149</v>
      </c>
      <c r="E6">
        <v>0.86927373731616531</v>
      </c>
      <c r="F6">
        <v>0.68499392887528909</v>
      </c>
      <c r="G6">
        <v>0.61888462992682747</v>
      </c>
      <c r="H6">
        <v>0.63493183073544623</v>
      </c>
      <c r="I6">
        <v>0.58031129919115065</v>
      </c>
      <c r="J6">
        <v>0.70133471171048511</v>
      </c>
    </row>
    <row r="7" spans="1:10" x14ac:dyDescent="0.2">
      <c r="A7">
        <v>0.74837324221889134</v>
      </c>
      <c r="B7">
        <v>0.84789677682113629</v>
      </c>
      <c r="C7">
        <v>0.87687246163641808</v>
      </c>
      <c r="D7">
        <v>0.83800355780811053</v>
      </c>
      <c r="E7">
        <v>0.83535473735065024</v>
      </c>
      <c r="F7">
        <v>0.74837324221889134</v>
      </c>
      <c r="G7">
        <v>0.71129961576048817</v>
      </c>
      <c r="H7">
        <v>0.7258728287149202</v>
      </c>
      <c r="I7">
        <v>0.67626937155298494</v>
      </c>
      <c r="J7">
        <v>0.76321307073101052</v>
      </c>
    </row>
    <row r="8" spans="1:10" x14ac:dyDescent="0.2">
      <c r="A8">
        <v>0.76685916627073336</v>
      </c>
      <c r="B8">
        <v>0.85907113942279101</v>
      </c>
      <c r="C8">
        <v>0.89081581682887723</v>
      </c>
      <c r="D8">
        <v>0.81562076084262325</v>
      </c>
      <c r="E8">
        <v>0.84745050907091823</v>
      </c>
      <c r="F8">
        <v>0.70318893374244262</v>
      </c>
      <c r="G8">
        <v>0.69822520662471987</v>
      </c>
      <c r="H8">
        <v>0.78029573170692246</v>
      </c>
      <c r="I8">
        <v>0.73433642491234219</v>
      </c>
      <c r="J8">
        <v>0.74632480573064219</v>
      </c>
    </row>
    <row r="9" spans="1:10" x14ac:dyDescent="0.2">
      <c r="A9">
        <v>0.75742067532905422</v>
      </c>
      <c r="B9">
        <v>0.84637122079446803</v>
      </c>
      <c r="C9">
        <v>0.87699312676148022</v>
      </c>
      <c r="D9">
        <v>0.80445763036504103</v>
      </c>
      <c r="E9">
        <v>0.83516159830058079</v>
      </c>
      <c r="F9">
        <v>0.74463449579224228</v>
      </c>
      <c r="G9">
        <v>0.77079403787240197</v>
      </c>
      <c r="H9">
        <v>0.78806641005802203</v>
      </c>
      <c r="I9">
        <v>0.74373262921755656</v>
      </c>
      <c r="J9">
        <v>0.75529699528178151</v>
      </c>
    </row>
    <row r="10" spans="1:10" x14ac:dyDescent="0.2">
      <c r="A10">
        <v>0.82195774665222221</v>
      </c>
      <c r="B10">
        <v>0.90802729881119182</v>
      </c>
      <c r="C10">
        <v>0.9093172806667924</v>
      </c>
      <c r="D10">
        <v>0.86747123545306515</v>
      </c>
      <c r="E10">
        <v>0.89718074151497917</v>
      </c>
      <c r="F10">
        <v>0.73671110036824417</v>
      </c>
      <c r="G10">
        <v>0.80655784313273449</v>
      </c>
      <c r="H10">
        <v>0.82731937407537437</v>
      </c>
      <c r="I10">
        <v>0.73583844408733889</v>
      </c>
      <c r="J10">
        <v>0.79156272974040798</v>
      </c>
    </row>
    <row r="11" spans="1:10" x14ac:dyDescent="0.2">
      <c r="A11">
        <v>0.81705813900641</v>
      </c>
      <c r="B11">
        <v>0.90181787010899972</v>
      </c>
      <c r="C11">
        <v>0.90308822080172746</v>
      </c>
      <c r="D11">
        <v>0.88470625045604412</v>
      </c>
      <c r="E11">
        <v>0.89113637756308994</v>
      </c>
      <c r="F11">
        <v>0.75593604530547964</v>
      </c>
      <c r="G11">
        <v>0.80950167871570944</v>
      </c>
      <c r="H11">
        <v>0.82994725715587636</v>
      </c>
      <c r="I11">
        <v>0.73224941460802961</v>
      </c>
      <c r="J11">
        <v>0.79473476350463756</v>
      </c>
    </row>
    <row r="12" spans="1:10" x14ac:dyDescent="0.2">
      <c r="A12">
        <v>0.84014606458342966</v>
      </c>
      <c r="B12">
        <v>0.92429097881248279</v>
      </c>
      <c r="C12">
        <v>0.92555211483415123</v>
      </c>
      <c r="D12">
        <v>0.8855425502143236</v>
      </c>
      <c r="E12">
        <v>0.91368696600567034</v>
      </c>
      <c r="F12">
        <v>0.83024283334036597</v>
      </c>
      <c r="G12">
        <v>0.88341992074137798</v>
      </c>
      <c r="H12">
        <v>0.87832944195441043</v>
      </c>
      <c r="I12">
        <v>0.80672801701798047</v>
      </c>
      <c r="J12">
        <v>0.86876011946900966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"/>
  <sheetViews>
    <sheetView zoomScale="70" zoomScaleNormal="70" workbookViewId="0">
      <selection sqref="A1:S13"/>
    </sheetView>
  </sheetViews>
  <sheetFormatPr baseColWidth="10" defaultColWidth="13.33203125" defaultRowHeight="15" x14ac:dyDescent="0.2"/>
  <cols>
    <col min="1" max="16384" width="13.33203125" style="1"/>
  </cols>
  <sheetData>
    <row r="1" spans="1:2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29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0.99999994039999995</v>
      </c>
      <c r="H2" s="2">
        <v>0.99999976160000004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0.81999993741999999</v>
      </c>
    </row>
    <row r="4" spans="1:29" ht="16" x14ac:dyDescent="0.2">
      <c r="A4" s="1">
        <v>1229904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8.256157486E-2</v>
      </c>
      <c r="G4" s="2">
        <v>0.72389411930000003</v>
      </c>
      <c r="H4" s="2">
        <v>0.66558265689999996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7" si="0">F4*0.14+G4*0.21+H4*0.21+I4*0.08+J4*0.05+K4*0.05+L4*0+M4*0+N4*0+O4*0+P4*0.1+Q4*0.16</f>
        <v>0.56334874348239994</v>
      </c>
      <c r="S4" s="1">
        <v>4.3333333333333304</v>
      </c>
    </row>
    <row r="5" spans="1:29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8.4668398879999995E-2</v>
      </c>
      <c r="G5" s="2">
        <v>0.81186360120000001</v>
      </c>
      <c r="H5" s="2">
        <v>0.75147730109999999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0.60015516532619995</v>
      </c>
      <c r="S5" s="1">
        <v>3.888888889</v>
      </c>
    </row>
    <row r="6" spans="1:29" ht="16" x14ac:dyDescent="0.2">
      <c r="A6" s="1">
        <v>1224625</v>
      </c>
      <c r="B6" s="1" t="s">
        <v>21</v>
      </c>
      <c r="C6" s="1" t="s">
        <v>15</v>
      </c>
      <c r="D6" s="1" t="s">
        <v>15</v>
      </c>
      <c r="E6" s="1" t="s">
        <v>18</v>
      </c>
      <c r="F6" s="2">
        <v>8.256157486E-2</v>
      </c>
      <c r="G6" s="2">
        <v>0.72209393980000003</v>
      </c>
      <c r="H6" s="2">
        <v>0.65687227250000002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0.56114152506339998</v>
      </c>
      <c r="S6" s="1">
        <v>3.6666666669999999</v>
      </c>
    </row>
    <row r="7" spans="1:29" ht="16" x14ac:dyDescent="0.2">
      <c r="A7" s="1">
        <v>3080030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0</v>
      </c>
      <c r="G7" s="2">
        <v>0.72495847940000002</v>
      </c>
      <c r="H7" s="2">
        <v>0.41914799809999997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f t="shared" si="0"/>
        <v>0.50026236027500004</v>
      </c>
      <c r="S7" s="1">
        <v>3.6666666666666599</v>
      </c>
      <c r="AA7" s="2"/>
      <c r="AB7" s="3"/>
      <c r="AC7" s="2"/>
    </row>
    <row r="8" spans="1:29" ht="16" x14ac:dyDescent="0.2">
      <c r="A8" s="1">
        <v>1626443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0.10324307620000001</v>
      </c>
      <c r="G8" s="2">
        <v>0.68743658070000002</v>
      </c>
      <c r="H8" s="2">
        <v>0.76133453849999999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ref="R8:R13" si="1">F8*0.14+G8*0.21+H8*0.21+I8*0.08+J8*0.05+K8*0.05+L8*0+M8*0+N8*0+O8*0+P8*0.1+Q8*0.16</f>
        <v>0.57869596570000004</v>
      </c>
      <c r="S8" s="1">
        <v>2.6666666666666599</v>
      </c>
      <c r="AB8" s="3"/>
      <c r="AC8" s="2"/>
    </row>
    <row r="9" spans="1:29" ht="16" x14ac:dyDescent="0.2">
      <c r="A9" s="1">
        <v>1994402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0.15262291059999999</v>
      </c>
      <c r="G9" s="2">
        <v>0.57352918389999996</v>
      </c>
      <c r="H9" s="2">
        <v>0.60901641849999999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f t="shared" si="1"/>
        <v>0.52970178398799994</v>
      </c>
      <c r="S9" s="1">
        <v>2.5</v>
      </c>
      <c r="AA9" s="2"/>
      <c r="AB9" s="3"/>
      <c r="AC9" s="2"/>
    </row>
    <row r="10" spans="1:29" ht="16" x14ac:dyDescent="0.2">
      <c r="A10" s="1">
        <v>2518203</v>
      </c>
      <c r="B10" s="1" t="s">
        <v>28</v>
      </c>
      <c r="C10" s="1" t="s">
        <v>29</v>
      </c>
      <c r="D10" s="1" t="s">
        <v>30</v>
      </c>
      <c r="E10" s="1" t="s">
        <v>15</v>
      </c>
      <c r="F10" s="2">
        <v>0.1565825223</v>
      </c>
      <c r="G10" s="2">
        <v>0.69359636309999995</v>
      </c>
      <c r="H10" s="2">
        <v>0.64200448990000003</v>
      </c>
      <c r="I10" s="1">
        <v>0</v>
      </c>
      <c r="J10" s="1">
        <v>0</v>
      </c>
      <c r="K10" s="1">
        <v>0</v>
      </c>
      <c r="L10" s="1">
        <v>1</v>
      </c>
      <c r="M10" s="1">
        <v>0.33333333333333298</v>
      </c>
      <c r="N10" s="1">
        <v>1</v>
      </c>
      <c r="O10" s="1">
        <v>0.66666666666666596</v>
      </c>
      <c r="P10" s="1">
        <v>0</v>
      </c>
      <c r="Q10" s="1">
        <v>0</v>
      </c>
      <c r="R10" s="1">
        <f t="shared" si="1"/>
        <v>0.30239773225200001</v>
      </c>
      <c r="S10" s="1">
        <v>1.3333333333333299</v>
      </c>
      <c r="AB10" s="3"/>
      <c r="AC10" s="2"/>
    </row>
    <row r="11" spans="1:29" ht="16" x14ac:dyDescent="0.2">
      <c r="A11" s="1">
        <v>3462199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6.7377008370000005E-2</v>
      </c>
      <c r="G11" s="2">
        <v>0.78991460800000002</v>
      </c>
      <c r="H11" s="2">
        <v>0.64176458120000002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f t="shared" si="1"/>
        <v>0.57008541090380005</v>
      </c>
      <c r="S11" s="1">
        <v>1.3333333333333299</v>
      </c>
    </row>
    <row r="12" spans="1:29" ht="16" x14ac:dyDescent="0.2">
      <c r="A12" s="1">
        <v>3251169</v>
      </c>
      <c r="B12" s="1" t="s">
        <v>33</v>
      </c>
      <c r="C12" s="1" t="s">
        <v>15</v>
      </c>
      <c r="D12" s="1" t="s">
        <v>15</v>
      </c>
      <c r="E12" s="1" t="s">
        <v>34</v>
      </c>
      <c r="F12" s="2">
        <v>5.8079968660000002E-2</v>
      </c>
      <c r="G12" s="2">
        <v>0.65711390970000005</v>
      </c>
      <c r="H12" s="2">
        <v>0.4902746677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f t="shared" si="1"/>
        <v>0.50908279686640001</v>
      </c>
      <c r="S12" s="1">
        <v>0.66666666666666596</v>
      </c>
    </row>
    <row r="13" spans="1:29" ht="16" x14ac:dyDescent="0.2">
      <c r="A13" s="1">
        <v>308576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5.5710637879999997E-2</v>
      </c>
      <c r="G13" s="2">
        <v>0.74907940630000003</v>
      </c>
      <c r="H13" s="2">
        <v>0.69104039669999995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0.31022464793319998</v>
      </c>
      <c r="S13" s="1">
        <v>0.33333333333333298</v>
      </c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topLeftCell="M1" workbookViewId="0">
      <selection activeCell="W4" sqref="W4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49</v>
      </c>
      <c r="V1" s="1" t="s">
        <v>48</v>
      </c>
      <c r="W1" s="1" t="s">
        <v>50</v>
      </c>
    </row>
    <row r="2" spans="1:23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0.99999994039999995</v>
      </c>
      <c r="H2" s="2">
        <v>0.99999976160000004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f>F2*0.14+G2*0.21+H2*0.21+I2*0.08+J2*0.05+K2*0.05+L2*0.1+M2*0.16</f>
        <v>0.99999993742000004</v>
      </c>
      <c r="O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3462199</v>
      </c>
      <c r="B4" s="1" t="s">
        <v>31</v>
      </c>
      <c r="C4" s="1" t="s">
        <v>15</v>
      </c>
      <c r="D4" s="1" t="s">
        <v>15</v>
      </c>
      <c r="E4" s="1" t="s">
        <v>32</v>
      </c>
      <c r="F4" s="2">
        <v>6.7377008370000005E-2</v>
      </c>
      <c r="G4" s="2">
        <v>0.78991460800000002</v>
      </c>
      <c r="H4" s="2">
        <v>0.64176458120000002</v>
      </c>
      <c r="I4" s="1">
        <v>0.92307692307692302</v>
      </c>
      <c r="J4" s="1">
        <v>0.83333333333333304</v>
      </c>
      <c r="K4" s="1">
        <v>1</v>
      </c>
      <c r="L4" s="1">
        <v>1</v>
      </c>
      <c r="M4" s="1">
        <v>1</v>
      </c>
      <c r="N4" s="1">
        <f>F4*0.14+G4*0.21+H4*0.21+I4*0.08+J4*0.05+K4*0.05+L4*0.1+M4*0.16</f>
        <v>0.73559823141662051</v>
      </c>
      <c r="O4" s="1">
        <v>1.3333333333333299</v>
      </c>
      <c r="Q4" s="1">
        <v>1</v>
      </c>
      <c r="R4" s="1">
        <v>1.3333333333333299</v>
      </c>
      <c r="S4" s="1">
        <f>LOG(Q4+1, 2)</f>
        <v>1</v>
      </c>
      <c r="T4" s="1">
        <f>R4/S4</f>
        <v>1.3333333333333299</v>
      </c>
      <c r="U4" s="1">
        <f>T4</f>
        <v>1.3333333333333299</v>
      </c>
      <c r="V4" s="1">
        <v>4.3333333333333304</v>
      </c>
      <c r="W4" s="1">
        <f>U4/V4</f>
        <v>0.3076923076923071</v>
      </c>
    </row>
    <row r="5" spans="1:23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8.4668398879999995E-2</v>
      </c>
      <c r="G5" s="2">
        <v>0.81186360120000001</v>
      </c>
      <c r="H5" s="2">
        <v>0.75147730109999999</v>
      </c>
      <c r="I5" s="1">
        <v>0.69230769230769196</v>
      </c>
      <c r="J5" s="1">
        <v>0.5</v>
      </c>
      <c r="K5" s="1">
        <v>1</v>
      </c>
      <c r="L5" s="1">
        <v>1</v>
      </c>
      <c r="M5" s="1">
        <v>1</v>
      </c>
      <c r="N5" s="1">
        <f t="shared" ref="N5:N13" si="0">F5*0.14+G5*0.21+H5*0.21+I5*0.08+J5*0.05+K5*0.05+L5*0.1+M5*0.16</f>
        <v>0.73053978071081538</v>
      </c>
      <c r="O5" s="1">
        <v>3.888888889</v>
      </c>
      <c r="Q5" s="1">
        <v>2</v>
      </c>
      <c r="R5" s="1">
        <v>3.888888889</v>
      </c>
      <c r="S5" s="1">
        <f t="shared" ref="S5:S13" si="1">LOG(Q5+1, 2)</f>
        <v>1.5849625007211563</v>
      </c>
      <c r="T5" s="1">
        <f t="shared" ref="T5:T13" si="2">R5/S5</f>
        <v>2.4536157084035488</v>
      </c>
      <c r="U5" s="1">
        <f>SUM(T$4:T5)</f>
        <v>3.7869490417368787</v>
      </c>
      <c r="V5" s="1">
        <v>6.7869490417368787</v>
      </c>
      <c r="W5" s="1">
        <f t="shared" ref="W5:W13" si="3">U5/V5</f>
        <v>0.55797516946845138</v>
      </c>
    </row>
    <row r="6" spans="1:23" ht="16" x14ac:dyDescent="0.2">
      <c r="A6" s="1">
        <v>1626443</v>
      </c>
      <c r="B6" s="1" t="s">
        <v>24</v>
      </c>
      <c r="C6" s="1" t="s">
        <v>15</v>
      </c>
      <c r="D6" s="1" t="s">
        <v>15</v>
      </c>
      <c r="E6" s="1" t="s">
        <v>25</v>
      </c>
      <c r="F6" s="2">
        <v>0.10324307620000001</v>
      </c>
      <c r="G6" s="2">
        <v>0.68743658070000002</v>
      </c>
      <c r="H6" s="2">
        <v>0.76133453849999999</v>
      </c>
      <c r="I6" s="1">
        <v>0.76923076923076905</v>
      </c>
      <c r="J6" s="1">
        <v>0.66666666666666596</v>
      </c>
      <c r="K6" s="1">
        <v>1</v>
      </c>
      <c r="L6" s="1">
        <v>1</v>
      </c>
      <c r="M6" s="1">
        <v>1</v>
      </c>
      <c r="N6" s="1">
        <f t="shared" si="0"/>
        <v>0.72356776057179484</v>
      </c>
      <c r="O6" s="1">
        <v>2.6666666666666599</v>
      </c>
      <c r="Q6" s="1">
        <v>3</v>
      </c>
      <c r="R6" s="1">
        <v>2.6666666666666599</v>
      </c>
      <c r="S6" s="1">
        <f t="shared" si="1"/>
        <v>2</v>
      </c>
      <c r="T6" s="1">
        <f t="shared" si="2"/>
        <v>1.3333333333333299</v>
      </c>
      <c r="U6" s="1">
        <f>SUM(T$4:T6)</f>
        <v>5.1202823750702091</v>
      </c>
      <c r="V6" s="1">
        <v>8.6202823752368793</v>
      </c>
      <c r="W6" s="1">
        <f t="shared" si="3"/>
        <v>0.59398081781857026</v>
      </c>
    </row>
    <row r="7" spans="1:23" ht="16" x14ac:dyDescent="0.2">
      <c r="A7" s="1">
        <v>1229904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8.256157486E-2</v>
      </c>
      <c r="G7" s="2">
        <v>0.72389411930000003</v>
      </c>
      <c r="H7" s="2">
        <v>0.66558265689999996</v>
      </c>
      <c r="I7" s="1">
        <v>0.76923076923076905</v>
      </c>
      <c r="J7" s="1">
        <v>0.83333333333333304</v>
      </c>
      <c r="K7" s="1">
        <v>0</v>
      </c>
      <c r="L7" s="1">
        <v>1</v>
      </c>
      <c r="M7" s="1">
        <v>1</v>
      </c>
      <c r="N7" s="1">
        <f t="shared" si="0"/>
        <v>0.66655387168752811</v>
      </c>
      <c r="O7" s="1">
        <v>4.3333333333333304</v>
      </c>
      <c r="Q7" s="1">
        <v>4</v>
      </c>
      <c r="R7" s="1">
        <v>4.3333333333333304</v>
      </c>
      <c r="S7" s="1">
        <f t="shared" si="1"/>
        <v>2.3219280948873622</v>
      </c>
      <c r="T7" s="1">
        <f t="shared" si="2"/>
        <v>1.866265084984702</v>
      </c>
      <c r="U7" s="1">
        <f>SUM(T$4:T7)</f>
        <v>6.9865474600549113</v>
      </c>
      <c r="V7" s="1">
        <v>10.199429754839318</v>
      </c>
      <c r="W7" s="1">
        <f t="shared" si="3"/>
        <v>0.68499392887528909</v>
      </c>
    </row>
    <row r="8" spans="1:23" ht="16" x14ac:dyDescent="0.2">
      <c r="A8" s="1">
        <v>1224625</v>
      </c>
      <c r="B8" s="1" t="s">
        <v>21</v>
      </c>
      <c r="C8" s="1" t="s">
        <v>15</v>
      </c>
      <c r="D8" s="1" t="s">
        <v>15</v>
      </c>
      <c r="E8" s="1" t="s">
        <v>18</v>
      </c>
      <c r="F8" s="2">
        <v>8.256157486E-2</v>
      </c>
      <c r="G8" s="2">
        <v>0.72209393980000003</v>
      </c>
      <c r="H8" s="2">
        <v>0.65687227250000002</v>
      </c>
      <c r="I8" s="1">
        <v>0.76923076923076905</v>
      </c>
      <c r="J8" s="1">
        <v>0.83333333333333304</v>
      </c>
      <c r="K8" s="1">
        <v>0</v>
      </c>
      <c r="L8" s="1">
        <v>1</v>
      </c>
      <c r="M8" s="1">
        <v>1</v>
      </c>
      <c r="N8" s="1">
        <f t="shared" si="0"/>
        <v>0.66434665326852815</v>
      </c>
      <c r="O8" s="1">
        <v>3.6666666669999999</v>
      </c>
      <c r="Q8" s="1">
        <v>5</v>
      </c>
      <c r="R8" s="1">
        <v>3.6666666669999999</v>
      </c>
      <c r="S8" s="1">
        <f t="shared" si="1"/>
        <v>2.5849625007211561</v>
      </c>
      <c r="T8" s="1">
        <f t="shared" si="2"/>
        <v>1.4184602933222701</v>
      </c>
      <c r="U8" s="1">
        <f>SUM(T$4:T8)</f>
        <v>8.4050077533771805</v>
      </c>
      <c r="V8" s="1">
        <v>11.231037240798093</v>
      </c>
      <c r="W8" s="1">
        <f t="shared" si="3"/>
        <v>0.74837324221889134</v>
      </c>
    </row>
    <row r="9" spans="1:23" ht="16" x14ac:dyDescent="0.2">
      <c r="A9" s="1">
        <v>1994402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0.15262291059999999</v>
      </c>
      <c r="G9" s="2">
        <v>0.57352918389999996</v>
      </c>
      <c r="H9" s="2">
        <v>0.60901641849999999</v>
      </c>
      <c r="I9" s="1">
        <v>0.84615384615384603</v>
      </c>
      <c r="J9" s="1">
        <v>1</v>
      </c>
      <c r="K9" s="1">
        <v>0</v>
      </c>
      <c r="L9" s="1">
        <v>1</v>
      </c>
      <c r="M9" s="1">
        <v>1</v>
      </c>
      <c r="N9" s="1">
        <f t="shared" si="0"/>
        <v>0.6473940916803077</v>
      </c>
      <c r="O9" s="1">
        <v>2.5</v>
      </c>
      <c r="Q9" s="1">
        <v>6</v>
      </c>
      <c r="R9" s="1">
        <v>2.5</v>
      </c>
      <c r="S9" s="1">
        <f t="shared" si="1"/>
        <v>2.8073549220576042</v>
      </c>
      <c r="T9" s="1">
        <f t="shared" si="2"/>
        <v>0.89051796777005543</v>
      </c>
      <c r="U9" s="1">
        <f>SUM(T$4:T9)</f>
        <v>9.2955257211472357</v>
      </c>
      <c r="V9" s="1">
        <v>12.121555208568148</v>
      </c>
      <c r="W9" s="1">
        <f t="shared" si="3"/>
        <v>0.76685916627073336</v>
      </c>
    </row>
    <row r="10" spans="1:23" ht="16" x14ac:dyDescent="0.2">
      <c r="A10" s="1">
        <v>3251169</v>
      </c>
      <c r="B10" s="1" t="s">
        <v>33</v>
      </c>
      <c r="C10" s="1" t="s">
        <v>15</v>
      </c>
      <c r="D10" s="1" t="s">
        <v>15</v>
      </c>
      <c r="E10" s="1" t="s">
        <v>34</v>
      </c>
      <c r="F10" s="2">
        <v>5.8079968660000002E-2</v>
      </c>
      <c r="G10" s="2">
        <v>0.65711390970000005</v>
      </c>
      <c r="H10" s="2">
        <v>0.4902746677</v>
      </c>
      <c r="I10" s="1">
        <v>0.61538461538461497</v>
      </c>
      <c r="J10" s="1">
        <v>0.66666666666666596</v>
      </c>
      <c r="K10" s="1">
        <v>1</v>
      </c>
      <c r="L10" s="1">
        <v>1</v>
      </c>
      <c r="M10" s="1">
        <v>1</v>
      </c>
      <c r="N10" s="1">
        <f t="shared" si="0"/>
        <v>0.64164689943050257</v>
      </c>
      <c r="O10" s="1">
        <v>0.66666666666666596</v>
      </c>
      <c r="Q10" s="1">
        <v>7</v>
      </c>
      <c r="R10" s="1">
        <v>0.66666666666666596</v>
      </c>
      <c r="S10" s="1">
        <f t="shared" si="1"/>
        <v>3</v>
      </c>
      <c r="T10" s="1">
        <f t="shared" si="2"/>
        <v>0.22222222222222199</v>
      </c>
      <c r="U10" s="1">
        <f>SUM(T$4:T10)</f>
        <v>9.5177479433694572</v>
      </c>
      <c r="V10" s="1">
        <v>12.565999653012591</v>
      </c>
      <c r="W10" s="1">
        <f t="shared" si="3"/>
        <v>0.75742067532905422</v>
      </c>
    </row>
    <row r="11" spans="1:23" ht="16" x14ac:dyDescent="0.2">
      <c r="A11" s="1">
        <v>3080030</v>
      </c>
      <c r="B11" s="1" t="s">
        <v>22</v>
      </c>
      <c r="C11" s="1" t="s">
        <v>15</v>
      </c>
      <c r="D11" s="1" t="s">
        <v>15</v>
      </c>
      <c r="E11" s="1" t="s">
        <v>23</v>
      </c>
      <c r="F11" s="2">
        <v>0</v>
      </c>
      <c r="G11" s="2">
        <v>0.72495847940000002</v>
      </c>
      <c r="H11" s="2">
        <v>0.41914799809999997</v>
      </c>
      <c r="I11" s="1">
        <v>1</v>
      </c>
      <c r="J11" s="1">
        <v>0.83333333333333304</v>
      </c>
      <c r="K11" s="1">
        <v>0</v>
      </c>
      <c r="L11" s="1">
        <v>1</v>
      </c>
      <c r="M11" s="1">
        <v>1</v>
      </c>
      <c r="N11" s="1">
        <f t="shared" si="0"/>
        <v>0.62192902694166663</v>
      </c>
      <c r="O11" s="1">
        <v>3.6666666666666599</v>
      </c>
      <c r="Q11" s="1">
        <v>8</v>
      </c>
      <c r="R11" s="1">
        <v>3.6666666666666599</v>
      </c>
      <c r="S11" s="1">
        <f t="shared" si="1"/>
        <v>3.1699250014423126</v>
      </c>
      <c r="T11" s="1">
        <f t="shared" si="2"/>
        <v>1.1567045482143363</v>
      </c>
      <c r="U11" s="1">
        <f>SUM(T$4:T11)</f>
        <v>10.674452491583793</v>
      </c>
      <c r="V11" s="1">
        <v>12.986619488726895</v>
      </c>
      <c r="W11" s="1">
        <f t="shared" si="3"/>
        <v>0.82195774665222221</v>
      </c>
    </row>
    <row r="12" spans="1:23" ht="16" x14ac:dyDescent="0.2">
      <c r="A12" s="1">
        <v>308576</v>
      </c>
      <c r="B12" s="1" t="s">
        <v>35</v>
      </c>
      <c r="C12" s="1" t="s">
        <v>15</v>
      </c>
      <c r="D12" s="1" t="s">
        <v>15</v>
      </c>
      <c r="E12" s="1" t="s">
        <v>15</v>
      </c>
      <c r="F12" s="2">
        <v>5.5710637879999997E-2</v>
      </c>
      <c r="G12" s="2">
        <v>0.74907940630000003</v>
      </c>
      <c r="H12" s="2">
        <v>0.69104039669999995</v>
      </c>
      <c r="I12" s="1">
        <v>0.46153846153846101</v>
      </c>
      <c r="J12" s="1">
        <v>0.83333333333333304</v>
      </c>
      <c r="K12" s="1">
        <v>0</v>
      </c>
      <c r="L12" s="1">
        <v>0</v>
      </c>
      <c r="M12" s="1">
        <v>0</v>
      </c>
      <c r="N12" s="1">
        <f t="shared" si="0"/>
        <v>0.3888143915229435</v>
      </c>
      <c r="O12" s="1">
        <v>0.33333333333333298</v>
      </c>
      <c r="Q12" s="1">
        <v>9</v>
      </c>
      <c r="R12" s="1">
        <v>0.33333333333333298</v>
      </c>
      <c r="S12" s="1">
        <f t="shared" si="1"/>
        <v>3.3219280948873626</v>
      </c>
      <c r="T12" s="1">
        <f t="shared" si="2"/>
        <v>0.10034333188799362</v>
      </c>
      <c r="U12" s="1">
        <f>SUM(T$4:T12)</f>
        <v>10.774795823471786</v>
      </c>
      <c r="V12" s="1">
        <v>13.187306152502883</v>
      </c>
      <c r="W12" s="1">
        <f t="shared" si="3"/>
        <v>0.81705813900641</v>
      </c>
    </row>
    <row r="13" spans="1:23" ht="16" x14ac:dyDescent="0.2">
      <c r="A13" s="1">
        <v>2518203</v>
      </c>
      <c r="B13" s="1" t="s">
        <v>28</v>
      </c>
      <c r="C13" s="1" t="s">
        <v>29</v>
      </c>
      <c r="D13" s="1" t="s">
        <v>30</v>
      </c>
      <c r="E13" s="1" t="s">
        <v>15</v>
      </c>
      <c r="F13" s="2">
        <v>0.1565825223</v>
      </c>
      <c r="G13" s="2">
        <v>0.69359636309999995</v>
      </c>
      <c r="H13" s="2">
        <v>0.64200448990000003</v>
      </c>
      <c r="I13" s="1">
        <v>0.69230769230769196</v>
      </c>
      <c r="J13" s="1">
        <v>0.33333333333333298</v>
      </c>
      <c r="K13" s="1">
        <v>0</v>
      </c>
      <c r="L13" s="1">
        <v>0</v>
      </c>
      <c r="M13" s="1">
        <v>0</v>
      </c>
      <c r="N13" s="1">
        <f t="shared" si="0"/>
        <v>0.37444901430328204</v>
      </c>
      <c r="O13" s="1">
        <v>1.3333333333333299</v>
      </c>
      <c r="Q13" s="1">
        <v>10</v>
      </c>
      <c r="R13" s="1">
        <v>1.3333333333333299</v>
      </c>
      <c r="S13" s="1">
        <f t="shared" si="1"/>
        <v>3.4594316186372978</v>
      </c>
      <c r="T13" s="1">
        <f t="shared" si="2"/>
        <v>0.38541976842384945</v>
      </c>
      <c r="U13" s="1">
        <f>SUM(T$4:T13)</f>
        <v>11.160215591895636</v>
      </c>
      <c r="V13" s="1">
        <v>13.283661094608846</v>
      </c>
      <c r="W13" s="1">
        <f t="shared" si="3"/>
        <v>0.84014606458342966</v>
      </c>
    </row>
  </sheetData>
  <sortState ref="A4:O13">
    <sortCondition descending="1" ref="N4:N13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topLeftCell="E1" workbookViewId="0">
      <selection activeCell="N5" sqref="N5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49</v>
      </c>
      <c r="V1" s="1" t="s">
        <v>48</v>
      </c>
      <c r="W1" s="1" t="s">
        <v>50</v>
      </c>
    </row>
    <row r="2" spans="1:23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0.99999994039999995</v>
      </c>
      <c r="H2" s="2">
        <v>0.99999976160000004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f>F2*0.18+G2*0.25+H2*0.25+L2*0.13+M2*0.19</f>
        <v>0.99999992550000005</v>
      </c>
      <c r="O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560891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8.4668398879999995E-2</v>
      </c>
      <c r="G4" s="2">
        <v>0.81186360120000001</v>
      </c>
      <c r="H4" s="2">
        <v>0.75147730109999999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f t="shared" ref="N4:N13" si="0">F4*0.18+G4*0.25+H4*0.25+L4*0.13+M4*0.19</f>
        <v>0.72607553737340003</v>
      </c>
      <c r="O4" s="1">
        <v>3.888888889</v>
      </c>
      <c r="Q4" s="1">
        <v>1</v>
      </c>
      <c r="R4" s="1">
        <v>3.888888889</v>
      </c>
      <c r="S4" s="1">
        <f>LOG(Q4+1, 2)</f>
        <v>1</v>
      </c>
      <c r="T4" s="1">
        <f>R4/S4</f>
        <v>3.888888889</v>
      </c>
      <c r="U4" s="1">
        <f>T4</f>
        <v>3.888888889</v>
      </c>
      <c r="V4" s="1">
        <v>4.3333333333333304</v>
      </c>
      <c r="W4" s="1">
        <f>U4/V4</f>
        <v>0.89743589746153907</v>
      </c>
    </row>
    <row r="5" spans="1:23" ht="16" x14ac:dyDescent="0.2">
      <c r="A5" s="1">
        <v>1626443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0.10324307620000001</v>
      </c>
      <c r="G5" s="2">
        <v>0.68743658070000002</v>
      </c>
      <c r="H5" s="2">
        <v>0.76133453849999999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f t="shared" si="0"/>
        <v>0.70077653351599989</v>
      </c>
      <c r="O5" s="1">
        <v>2.6666666666666599</v>
      </c>
      <c r="Q5" s="1">
        <v>2</v>
      </c>
      <c r="R5" s="1">
        <v>2.6666666666666599</v>
      </c>
      <c r="S5" s="1">
        <f t="shared" ref="S5:S13" si="1">LOG(Q5+1, 2)</f>
        <v>1.5849625007211563</v>
      </c>
      <c r="T5" s="1">
        <f t="shared" ref="T5:T13" si="2">R5/S5</f>
        <v>1.6824793428572153</v>
      </c>
      <c r="U5" s="1">
        <f>SUM(T$4:T5)</f>
        <v>5.5713682318572157</v>
      </c>
      <c r="V5" s="1">
        <v>6.7869490417368787</v>
      </c>
      <c r="W5" s="1">
        <f t="shared" ref="W5:W13" si="3">U5/V5</f>
        <v>0.82089436617184641</v>
      </c>
    </row>
    <row r="6" spans="1:23" ht="16" x14ac:dyDescent="0.2">
      <c r="A6" s="1">
        <v>3462199</v>
      </c>
      <c r="B6" s="1" t="s">
        <v>31</v>
      </c>
      <c r="C6" s="1" t="s">
        <v>15</v>
      </c>
      <c r="D6" s="1" t="s">
        <v>15</v>
      </c>
      <c r="E6" s="1" t="s">
        <v>32</v>
      </c>
      <c r="F6" s="2">
        <v>6.7377008370000005E-2</v>
      </c>
      <c r="G6" s="2">
        <v>0.78991460800000002</v>
      </c>
      <c r="H6" s="2">
        <v>0.64176458120000002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f t="shared" si="0"/>
        <v>0.69004765880660002</v>
      </c>
      <c r="O6" s="1">
        <v>1.3333333333333299</v>
      </c>
      <c r="Q6" s="1">
        <v>3</v>
      </c>
      <c r="R6" s="1">
        <v>1.3333333333333299</v>
      </c>
      <c r="S6" s="1">
        <f t="shared" si="1"/>
        <v>2</v>
      </c>
      <c r="T6" s="1">
        <f t="shared" si="2"/>
        <v>0.66666666666666496</v>
      </c>
      <c r="U6" s="1">
        <f>SUM(T$4:T6)</f>
        <v>6.2380348985238809</v>
      </c>
      <c r="V6" s="1">
        <v>8.6202823752368793</v>
      </c>
      <c r="W6" s="1">
        <f t="shared" si="3"/>
        <v>0.72364623651350679</v>
      </c>
    </row>
    <row r="7" spans="1:23" ht="16" x14ac:dyDescent="0.2">
      <c r="A7" s="1">
        <v>1229904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8.256157486E-2</v>
      </c>
      <c r="G7" s="2">
        <v>0.72389411930000003</v>
      </c>
      <c r="H7" s="2">
        <v>0.66558265689999996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f t="shared" si="0"/>
        <v>0.68223027752479992</v>
      </c>
      <c r="O7" s="1">
        <v>4.3333333333333304</v>
      </c>
      <c r="Q7" s="1">
        <v>4</v>
      </c>
      <c r="R7" s="1">
        <v>4.3333333333333304</v>
      </c>
      <c r="S7" s="1">
        <f t="shared" si="1"/>
        <v>2.3219280948873622</v>
      </c>
      <c r="T7" s="1">
        <f t="shared" si="2"/>
        <v>1.866265084984702</v>
      </c>
      <c r="U7" s="1">
        <f>SUM(T$4:T7)</f>
        <v>8.1042999835085823</v>
      </c>
      <c r="V7" s="1">
        <v>10.199429754839318</v>
      </c>
      <c r="W7" s="1">
        <f t="shared" si="3"/>
        <v>0.79458363637078233</v>
      </c>
    </row>
    <row r="8" spans="1:23" ht="16" x14ac:dyDescent="0.2">
      <c r="A8" s="1">
        <v>1224625</v>
      </c>
      <c r="B8" s="1" t="s">
        <v>21</v>
      </c>
      <c r="C8" s="1" t="s">
        <v>15</v>
      </c>
      <c r="D8" s="1" t="s">
        <v>15</v>
      </c>
      <c r="E8" s="1" t="s">
        <v>18</v>
      </c>
      <c r="F8" s="2">
        <v>8.256157486E-2</v>
      </c>
      <c r="G8" s="2">
        <v>0.72209393980000003</v>
      </c>
      <c r="H8" s="2">
        <v>0.65687227250000002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f t="shared" si="0"/>
        <v>0.67960263654980002</v>
      </c>
      <c r="O8" s="1">
        <v>3.6666666669999999</v>
      </c>
      <c r="Q8" s="1">
        <v>5</v>
      </c>
      <c r="R8" s="1">
        <v>3.6666666669999999</v>
      </c>
      <c r="S8" s="1">
        <f t="shared" si="1"/>
        <v>2.5849625007211561</v>
      </c>
      <c r="T8" s="1">
        <f t="shared" si="2"/>
        <v>1.4184602933222701</v>
      </c>
      <c r="U8" s="1">
        <f>SUM(T$4:T8)</f>
        <v>9.5227602768308515</v>
      </c>
      <c r="V8" s="1">
        <v>11.231037240798093</v>
      </c>
      <c r="W8" s="1">
        <f t="shared" si="3"/>
        <v>0.84789677682113629</v>
      </c>
    </row>
    <row r="9" spans="1:23" ht="16" x14ac:dyDescent="0.2">
      <c r="A9" s="1">
        <v>1994402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0.15262291059999999</v>
      </c>
      <c r="G9" s="2">
        <v>0.57352918389999996</v>
      </c>
      <c r="H9" s="2">
        <v>0.60901641849999999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f t="shared" si="0"/>
        <v>0.64310852450799993</v>
      </c>
      <c r="O9" s="1">
        <v>2.5</v>
      </c>
      <c r="Q9" s="1">
        <v>6</v>
      </c>
      <c r="R9" s="1">
        <v>2.5</v>
      </c>
      <c r="S9" s="1">
        <f t="shared" si="1"/>
        <v>2.8073549220576042</v>
      </c>
      <c r="T9" s="1">
        <f t="shared" si="2"/>
        <v>0.89051796777005543</v>
      </c>
      <c r="U9" s="1">
        <f>SUM(T$4:T9)</f>
        <v>10.413278244600907</v>
      </c>
      <c r="V9" s="1">
        <v>12.121555208568148</v>
      </c>
      <c r="W9" s="1">
        <f t="shared" si="3"/>
        <v>0.85907113942279101</v>
      </c>
    </row>
    <row r="10" spans="1:23" ht="16" x14ac:dyDescent="0.2">
      <c r="A10" s="1">
        <v>3251169</v>
      </c>
      <c r="B10" s="1" t="s">
        <v>33</v>
      </c>
      <c r="C10" s="1" t="s">
        <v>15</v>
      </c>
      <c r="D10" s="1" t="s">
        <v>15</v>
      </c>
      <c r="E10" s="1" t="s">
        <v>34</v>
      </c>
      <c r="F10" s="2">
        <v>5.8079968660000002E-2</v>
      </c>
      <c r="G10" s="2">
        <v>0.65711390970000005</v>
      </c>
      <c r="H10" s="2">
        <v>0.4902746677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f t="shared" si="0"/>
        <v>0.6173015387088</v>
      </c>
      <c r="O10" s="1">
        <v>0.66666666666666596</v>
      </c>
      <c r="Q10" s="1">
        <v>7</v>
      </c>
      <c r="R10" s="1">
        <v>0.66666666666666596</v>
      </c>
      <c r="S10" s="1">
        <f t="shared" si="1"/>
        <v>3</v>
      </c>
      <c r="T10" s="1">
        <f t="shared" si="2"/>
        <v>0.22222222222222199</v>
      </c>
      <c r="U10" s="1">
        <f>SUM(T$4:T10)</f>
        <v>10.635500466823128</v>
      </c>
      <c r="V10" s="1">
        <v>12.565999653012591</v>
      </c>
      <c r="W10" s="1">
        <f t="shared" si="3"/>
        <v>0.84637122079446803</v>
      </c>
    </row>
    <row r="11" spans="1:23" ht="16" x14ac:dyDescent="0.2">
      <c r="A11" s="1">
        <v>3080030</v>
      </c>
      <c r="B11" s="1" t="s">
        <v>22</v>
      </c>
      <c r="C11" s="1" t="s">
        <v>15</v>
      </c>
      <c r="D11" s="1" t="s">
        <v>15</v>
      </c>
      <c r="E11" s="1" t="s">
        <v>23</v>
      </c>
      <c r="F11" s="2">
        <v>0</v>
      </c>
      <c r="G11" s="2">
        <v>0.72495847940000002</v>
      </c>
      <c r="H11" s="2">
        <v>0.41914799809999997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f t="shared" si="0"/>
        <v>0.60602661937500002</v>
      </c>
      <c r="O11" s="1">
        <v>3.6666666666666599</v>
      </c>
      <c r="Q11" s="1">
        <v>8</v>
      </c>
      <c r="R11" s="1">
        <v>3.6666666666666599</v>
      </c>
      <c r="S11" s="1">
        <f t="shared" si="1"/>
        <v>3.1699250014423126</v>
      </c>
      <c r="T11" s="1">
        <f t="shared" si="2"/>
        <v>1.1567045482143363</v>
      </c>
      <c r="U11" s="1">
        <f>SUM(T$4:T11)</f>
        <v>11.792205015037464</v>
      </c>
      <c r="V11" s="1">
        <v>12.986619488726895</v>
      </c>
      <c r="W11" s="1">
        <f t="shared" si="3"/>
        <v>0.90802729881119182</v>
      </c>
    </row>
    <row r="12" spans="1:23" ht="16" x14ac:dyDescent="0.2">
      <c r="A12" s="1">
        <v>308576</v>
      </c>
      <c r="B12" s="1" t="s">
        <v>35</v>
      </c>
      <c r="C12" s="1" t="s">
        <v>15</v>
      </c>
      <c r="D12" s="1" t="s">
        <v>15</v>
      </c>
      <c r="E12" s="1" t="s">
        <v>15</v>
      </c>
      <c r="F12" s="2">
        <v>5.5710637879999997E-2</v>
      </c>
      <c r="G12" s="2">
        <v>0.74907940630000003</v>
      </c>
      <c r="H12" s="2">
        <v>0.69104039669999995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0.37005786556840004</v>
      </c>
      <c r="O12" s="1">
        <v>0.33333333333333298</v>
      </c>
      <c r="Q12" s="1">
        <v>9</v>
      </c>
      <c r="R12" s="1">
        <v>0.33333333333333298</v>
      </c>
      <c r="S12" s="1">
        <f t="shared" si="1"/>
        <v>3.3219280948873626</v>
      </c>
      <c r="T12" s="1">
        <f t="shared" si="2"/>
        <v>0.10034333188799362</v>
      </c>
      <c r="U12" s="1">
        <f>SUM(T$4:T12)</f>
        <v>11.892548346925457</v>
      </c>
      <c r="V12" s="1">
        <v>13.187306152502883</v>
      </c>
      <c r="W12" s="1">
        <f t="shared" si="3"/>
        <v>0.90181787010899972</v>
      </c>
    </row>
    <row r="13" spans="1:23" ht="16" x14ac:dyDescent="0.2">
      <c r="A13" s="1">
        <v>2518203</v>
      </c>
      <c r="B13" s="1" t="s">
        <v>28</v>
      </c>
      <c r="C13" s="1" t="s">
        <v>29</v>
      </c>
      <c r="D13" s="1" t="s">
        <v>30</v>
      </c>
      <c r="E13" s="1" t="s">
        <v>15</v>
      </c>
      <c r="F13" s="2">
        <v>0.1565825223</v>
      </c>
      <c r="G13" s="2">
        <v>0.69359636309999995</v>
      </c>
      <c r="H13" s="2">
        <v>0.64200448990000003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0.36208506726400003</v>
      </c>
      <c r="O13" s="1">
        <v>1.3333333333333299</v>
      </c>
      <c r="Q13" s="1">
        <v>10</v>
      </c>
      <c r="R13" s="1">
        <v>1.3333333333333299</v>
      </c>
      <c r="S13" s="1">
        <f t="shared" si="1"/>
        <v>3.4594316186372978</v>
      </c>
      <c r="T13" s="1">
        <f t="shared" si="2"/>
        <v>0.38541976842384945</v>
      </c>
      <c r="U13" s="1">
        <f>SUM(T$4:T13)</f>
        <v>12.277968115349307</v>
      </c>
      <c r="V13" s="1">
        <v>13.283661094608846</v>
      </c>
      <c r="W13" s="1">
        <f t="shared" si="3"/>
        <v>0.92429097881248279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tabSelected="1" workbookViewId="0">
      <selection activeCell="P5" sqref="P5"/>
    </sheetView>
  </sheetViews>
  <sheetFormatPr baseColWidth="10" defaultColWidth="8.83203125" defaultRowHeight="15" x14ac:dyDescent="0.2"/>
  <sheetData>
    <row r="1" spans="1:21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N1" s="1"/>
      <c r="O1" s="1" t="s">
        <v>44</v>
      </c>
      <c r="P1" s="1" t="s">
        <v>45</v>
      </c>
      <c r="Q1" s="1" t="s">
        <v>46</v>
      </c>
      <c r="R1" s="1" t="s">
        <v>47</v>
      </c>
      <c r="S1" s="1" t="s">
        <v>49</v>
      </c>
      <c r="T1" s="1" t="s">
        <v>48</v>
      </c>
      <c r="U1" s="1" t="s">
        <v>50</v>
      </c>
    </row>
    <row r="2" spans="1:21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0.99999994039999995</v>
      </c>
      <c r="H2" s="2">
        <v>0.99999976160000004</v>
      </c>
      <c r="I2" s="1">
        <v>1</v>
      </c>
      <c r="J2" s="1">
        <v>1</v>
      </c>
      <c r="K2" s="1">
        <v>1</v>
      </c>
      <c r="L2" s="1">
        <f>F2*0.19+G2*0.25+H2*0.26+I2*0.12+J2*0.09+K2*0.09</f>
        <v>0.99999992311599994</v>
      </c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" x14ac:dyDescent="0.2">
      <c r="A4" s="1">
        <v>3462199</v>
      </c>
      <c r="B4" s="1" t="s">
        <v>31</v>
      </c>
      <c r="C4" s="1" t="s">
        <v>15</v>
      </c>
      <c r="D4" s="1" t="s">
        <v>15</v>
      </c>
      <c r="E4" s="1" t="s">
        <v>32</v>
      </c>
      <c r="F4" s="2">
        <v>6.7377008370000005E-2</v>
      </c>
      <c r="G4" s="2">
        <v>0.78991460800000002</v>
      </c>
      <c r="H4" s="2">
        <v>0.64176458120000002</v>
      </c>
      <c r="I4" s="1">
        <v>0.92307692307692302</v>
      </c>
      <c r="J4" s="1">
        <v>0.83333333333333304</v>
      </c>
      <c r="K4" s="1">
        <v>1</v>
      </c>
      <c r="L4" s="1">
        <f>F4*0.19+G4*0.25+H4*0.26+I4*0.12+J4*0.09+K4*0.09</f>
        <v>0.65290830547153067</v>
      </c>
      <c r="M4" s="1">
        <v>1.3333333333333299</v>
      </c>
      <c r="N4" s="1"/>
      <c r="O4" s="1">
        <v>1</v>
      </c>
      <c r="P4" s="1">
        <v>1.3333333333333299</v>
      </c>
      <c r="Q4" s="1">
        <f>LOG(O4+1, 2)</f>
        <v>1</v>
      </c>
      <c r="R4" s="1">
        <f>P4/Q4</f>
        <v>1.3333333333333299</v>
      </c>
      <c r="S4" s="1">
        <f>R4</f>
        <v>1.3333333333333299</v>
      </c>
      <c r="T4" s="1">
        <v>4.3333333333333304</v>
      </c>
      <c r="U4" s="1">
        <f>S4/T4</f>
        <v>0.3076923076923071</v>
      </c>
    </row>
    <row r="5" spans="1:21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8.4668398879999995E-2</v>
      </c>
      <c r="G5" s="2">
        <v>0.81186360120000001</v>
      </c>
      <c r="H5" s="2">
        <v>0.75147730109999999</v>
      </c>
      <c r="I5" s="1">
        <v>0.69230769230769196</v>
      </c>
      <c r="J5" s="1">
        <v>0.5</v>
      </c>
      <c r="K5" s="1">
        <v>1</v>
      </c>
      <c r="L5" s="1">
        <f>F5*0.19+G5*0.25+H5*0.26+I5*0.12+J5*0.09+K5*0.09</f>
        <v>0.63251391745012309</v>
      </c>
      <c r="M5" s="1">
        <v>3.888888889</v>
      </c>
      <c r="N5" s="1"/>
      <c r="O5" s="1">
        <v>2</v>
      </c>
      <c r="P5" s="1">
        <v>3.888888889</v>
      </c>
      <c r="Q5" s="1">
        <f t="shared" ref="Q5:Q13" si="0">LOG(O5+1, 2)</f>
        <v>1.5849625007211563</v>
      </c>
      <c r="R5" s="1">
        <f t="shared" ref="R5:R13" si="1">P5/Q5</f>
        <v>2.4536157084035488</v>
      </c>
      <c r="S5" s="1">
        <f>SUM(R$4:R5)</f>
        <v>3.7869490417368787</v>
      </c>
      <c r="T5" s="1">
        <v>6.7869490417368787</v>
      </c>
      <c r="U5" s="1">
        <f t="shared" ref="U5:U13" si="2">S5/T5</f>
        <v>0.55797516946845138</v>
      </c>
    </row>
    <row r="6" spans="1:21" ht="16" x14ac:dyDescent="0.2">
      <c r="A6" s="1">
        <v>1626443</v>
      </c>
      <c r="B6" s="1" t="s">
        <v>24</v>
      </c>
      <c r="C6" s="1" t="s">
        <v>15</v>
      </c>
      <c r="D6" s="1" t="s">
        <v>15</v>
      </c>
      <c r="E6" s="1" t="s">
        <v>25</v>
      </c>
      <c r="F6" s="2">
        <v>0.10324307620000001</v>
      </c>
      <c r="G6" s="2">
        <v>0.68743658070000002</v>
      </c>
      <c r="H6" s="2">
        <v>0.76133453849999999</v>
      </c>
      <c r="I6" s="1">
        <v>0.76923076923076905</v>
      </c>
      <c r="J6" s="1">
        <v>0.66666666666666596</v>
      </c>
      <c r="K6" s="1">
        <v>1</v>
      </c>
      <c r="L6" s="1">
        <f>F6*0.19+G6*0.25+H6*0.26+I6*0.12+J6*0.09+K6*0.09</f>
        <v>0.63173000197069218</v>
      </c>
      <c r="M6" s="1">
        <v>2.6666666666666599</v>
      </c>
      <c r="N6" s="1"/>
      <c r="O6" s="1">
        <v>3</v>
      </c>
      <c r="P6" s="1">
        <v>2.6666666666666599</v>
      </c>
      <c r="Q6" s="1">
        <f t="shared" si="0"/>
        <v>2</v>
      </c>
      <c r="R6" s="1">
        <f t="shared" si="1"/>
        <v>1.3333333333333299</v>
      </c>
      <c r="S6" s="1">
        <f>SUM(R$4:R6)</f>
        <v>5.1202823750702091</v>
      </c>
      <c r="T6" s="1">
        <v>8.6202823752368793</v>
      </c>
      <c r="U6" s="1">
        <f t="shared" si="2"/>
        <v>0.59398081781857026</v>
      </c>
    </row>
    <row r="7" spans="1:21" ht="16" x14ac:dyDescent="0.2">
      <c r="A7" s="1">
        <v>1229904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8.256157486E-2</v>
      </c>
      <c r="G7" s="2">
        <v>0.72389411930000003</v>
      </c>
      <c r="H7" s="2">
        <v>0.66558265689999996</v>
      </c>
      <c r="I7" s="1">
        <v>0.76923076923076905</v>
      </c>
      <c r="J7" s="1">
        <v>0.83333333333333304</v>
      </c>
      <c r="K7" s="1">
        <v>0</v>
      </c>
      <c r="L7" s="1">
        <f>F7*0.19+G7*0.25+H7*0.26+I7*0.12+J7*0.09+K7*0.09</f>
        <v>0.5370194121500923</v>
      </c>
      <c r="M7" s="1">
        <v>4.3333333333333304</v>
      </c>
      <c r="N7" s="1"/>
      <c r="O7" s="1">
        <v>4</v>
      </c>
      <c r="P7" s="1">
        <v>4.3333333333333304</v>
      </c>
      <c r="Q7" s="1">
        <f t="shared" si="0"/>
        <v>2.3219280948873622</v>
      </c>
      <c r="R7" s="1">
        <f t="shared" si="1"/>
        <v>1.866265084984702</v>
      </c>
      <c r="S7" s="1">
        <f>SUM(R$4:R7)</f>
        <v>6.9865474600549113</v>
      </c>
      <c r="T7" s="1">
        <v>10.199429754839318</v>
      </c>
      <c r="U7" s="1">
        <f t="shared" si="2"/>
        <v>0.68499392887528909</v>
      </c>
    </row>
    <row r="8" spans="1:21" ht="16" x14ac:dyDescent="0.2">
      <c r="A8" s="1">
        <v>1224625</v>
      </c>
      <c r="B8" s="1" t="s">
        <v>21</v>
      </c>
      <c r="C8" s="1" t="s">
        <v>15</v>
      </c>
      <c r="D8" s="1" t="s">
        <v>15</v>
      </c>
      <c r="E8" s="1" t="s">
        <v>18</v>
      </c>
      <c r="F8" s="2">
        <v>8.256157486E-2</v>
      </c>
      <c r="G8" s="2">
        <v>0.72209393980000003</v>
      </c>
      <c r="H8" s="2">
        <v>0.65687227250000002</v>
      </c>
      <c r="I8" s="1">
        <v>0.76923076923076905</v>
      </c>
      <c r="J8" s="1">
        <v>0.83333333333333304</v>
      </c>
      <c r="K8" s="1">
        <v>0</v>
      </c>
      <c r="L8" s="1">
        <f>F8*0.19+G8*0.25+H8*0.26+I8*0.12+J8*0.09+K8*0.09</f>
        <v>0.53430466733109228</v>
      </c>
      <c r="M8" s="1">
        <v>3.6666666669999999</v>
      </c>
      <c r="N8" s="1"/>
      <c r="O8" s="1">
        <v>5</v>
      </c>
      <c r="P8" s="1">
        <v>3.6666666669999999</v>
      </c>
      <c r="Q8" s="1">
        <f t="shared" si="0"/>
        <v>2.5849625007211561</v>
      </c>
      <c r="R8" s="1">
        <f t="shared" si="1"/>
        <v>1.4184602933222701</v>
      </c>
      <c r="S8" s="1">
        <f>SUM(R$4:R8)</f>
        <v>8.4050077533771805</v>
      </c>
      <c r="T8" s="1">
        <v>11.231037240798093</v>
      </c>
      <c r="U8" s="1">
        <f t="shared" si="2"/>
        <v>0.74837324221889134</v>
      </c>
    </row>
    <row r="9" spans="1:21" ht="16" x14ac:dyDescent="0.2">
      <c r="A9" s="1">
        <v>3251169</v>
      </c>
      <c r="B9" s="1" t="s">
        <v>33</v>
      </c>
      <c r="C9" s="1" t="s">
        <v>15</v>
      </c>
      <c r="D9" s="1" t="s">
        <v>15</v>
      </c>
      <c r="E9" s="1" t="s">
        <v>34</v>
      </c>
      <c r="F9" s="2">
        <v>5.8079968660000002E-2</v>
      </c>
      <c r="G9" s="2">
        <v>0.65711390970000005</v>
      </c>
      <c r="H9" s="2">
        <v>0.4902746677</v>
      </c>
      <c r="I9" s="1">
        <v>0.61538461538461497</v>
      </c>
      <c r="J9" s="1">
        <v>0.66666666666666596</v>
      </c>
      <c r="K9" s="1">
        <v>1</v>
      </c>
      <c r="L9" s="1">
        <f>F9*0.19+G9*0.25+H9*0.26+I9*0.12+J9*0.09+K9*0.09</f>
        <v>0.52663123891855368</v>
      </c>
      <c r="M9" s="1">
        <v>0.66666666666666596</v>
      </c>
      <c r="N9" s="1"/>
      <c r="O9" s="1">
        <v>6</v>
      </c>
      <c r="P9" s="1">
        <v>0.66666666666666596</v>
      </c>
      <c r="Q9" s="1">
        <f t="shared" si="0"/>
        <v>2.8073549220576042</v>
      </c>
      <c r="R9" s="1">
        <f t="shared" si="1"/>
        <v>0.23747145807201453</v>
      </c>
      <c r="S9" s="1">
        <f>SUM(R$4:R9)</f>
        <v>8.6424792114491957</v>
      </c>
      <c r="T9" s="1">
        <v>12.121555208568148</v>
      </c>
      <c r="U9" s="1">
        <f t="shared" si="2"/>
        <v>0.71298435413141048</v>
      </c>
    </row>
    <row r="10" spans="1:21" ht="16" x14ac:dyDescent="0.2">
      <c r="A10" s="1">
        <v>1994402</v>
      </c>
      <c r="B10" s="1" t="s">
        <v>26</v>
      </c>
      <c r="C10" s="1" t="s">
        <v>15</v>
      </c>
      <c r="D10" s="1" t="s">
        <v>15</v>
      </c>
      <c r="E10" s="1" t="s">
        <v>27</v>
      </c>
      <c r="F10" s="2">
        <v>0.15262291059999999</v>
      </c>
      <c r="G10" s="2">
        <v>0.57352918389999996</v>
      </c>
      <c r="H10" s="2">
        <v>0.60901641849999999</v>
      </c>
      <c r="I10" s="1">
        <v>0.84615384615384603</v>
      </c>
      <c r="J10" s="1">
        <v>1</v>
      </c>
      <c r="K10" s="1">
        <v>0</v>
      </c>
      <c r="L10" s="1">
        <f>F10*0.19+G10*0.25+H10*0.26+I10*0.12+J10*0.09+K10*0.09</f>
        <v>0.52226337933746148</v>
      </c>
      <c r="M10" s="1">
        <v>2.5</v>
      </c>
      <c r="N10" s="1"/>
      <c r="O10" s="1">
        <v>7</v>
      </c>
      <c r="P10" s="1">
        <v>2.5</v>
      </c>
      <c r="Q10" s="1">
        <f t="shared" si="0"/>
        <v>3</v>
      </c>
      <c r="R10" s="1">
        <f t="shared" si="1"/>
        <v>0.83333333333333337</v>
      </c>
      <c r="S10" s="1">
        <f>SUM(R$4:R10)</f>
        <v>9.4758125447825297</v>
      </c>
      <c r="T10" s="1">
        <v>12.565999653012591</v>
      </c>
      <c r="U10" s="1">
        <f t="shared" si="2"/>
        <v>0.7540834638261974</v>
      </c>
    </row>
    <row r="11" spans="1:21" ht="16" x14ac:dyDescent="0.2">
      <c r="A11" s="1">
        <v>308576</v>
      </c>
      <c r="B11" s="1" t="s">
        <v>35</v>
      </c>
      <c r="C11" s="1" t="s">
        <v>15</v>
      </c>
      <c r="D11" s="1" t="s">
        <v>15</v>
      </c>
      <c r="E11" s="1" t="s">
        <v>15</v>
      </c>
      <c r="F11" s="2">
        <v>5.5710637879999997E-2</v>
      </c>
      <c r="G11" s="2">
        <v>0.74907940630000003</v>
      </c>
      <c r="H11" s="2">
        <v>0.69104039669999995</v>
      </c>
      <c r="I11" s="1">
        <v>0.46153846153846101</v>
      </c>
      <c r="J11" s="1">
        <v>0.83333333333333304</v>
      </c>
      <c r="K11" s="1">
        <v>0</v>
      </c>
      <c r="L11" s="1">
        <f>F11*0.19+G11*0.25+H11*0.26+I11*0.12+J11*0.09+K11*0.09</f>
        <v>0.50790999129881531</v>
      </c>
      <c r="M11" s="1">
        <v>0.33333333333333298</v>
      </c>
      <c r="N11" s="1"/>
      <c r="O11" s="1">
        <v>8</v>
      </c>
      <c r="P11" s="1">
        <v>0.33333333333333298</v>
      </c>
      <c r="Q11" s="1">
        <f t="shared" si="0"/>
        <v>3.1699250014423126</v>
      </c>
      <c r="R11" s="1">
        <f t="shared" si="1"/>
        <v>0.10515495892857613</v>
      </c>
      <c r="S11" s="1">
        <f>SUM(R$4:R11)</f>
        <v>9.5809675037111059</v>
      </c>
      <c r="T11" s="1">
        <v>12.986619488726895</v>
      </c>
      <c r="U11" s="1">
        <f t="shared" si="2"/>
        <v>0.73775685135211022</v>
      </c>
    </row>
    <row r="12" spans="1:21" ht="16" x14ac:dyDescent="0.2">
      <c r="A12" s="1">
        <v>3080030</v>
      </c>
      <c r="B12" s="1" t="s">
        <v>22</v>
      </c>
      <c r="C12" s="1" t="s">
        <v>15</v>
      </c>
      <c r="D12" s="1" t="s">
        <v>15</v>
      </c>
      <c r="E12" s="1" t="s">
        <v>23</v>
      </c>
      <c r="F12" s="2">
        <v>0</v>
      </c>
      <c r="G12" s="2">
        <v>0.72495847940000002</v>
      </c>
      <c r="H12" s="2">
        <v>0.41914799809999997</v>
      </c>
      <c r="I12" s="1">
        <v>1</v>
      </c>
      <c r="J12" s="1">
        <v>0.83333333333333304</v>
      </c>
      <c r="K12" s="1">
        <v>0</v>
      </c>
      <c r="L12" s="1">
        <f>F12*0.19+G12*0.25+H12*0.26+I12*0.12+J12*0.09+K12*0.09</f>
        <v>0.48521809935599997</v>
      </c>
      <c r="M12" s="1">
        <v>3.6666666666666599</v>
      </c>
      <c r="N12" s="1"/>
      <c r="O12" s="1">
        <v>9</v>
      </c>
      <c r="P12" s="1">
        <v>3.6666666666666599</v>
      </c>
      <c r="Q12" s="1">
        <f t="shared" si="0"/>
        <v>3.3219280948873626</v>
      </c>
      <c r="R12" s="1">
        <f t="shared" si="1"/>
        <v>1.103776650767929</v>
      </c>
      <c r="S12" s="1">
        <f>SUM(R$4:R12)</f>
        <v>10.684744154479034</v>
      </c>
      <c r="T12" s="1">
        <v>13.187306152502883</v>
      </c>
      <c r="U12" s="1">
        <f t="shared" si="2"/>
        <v>0.81022947605194751</v>
      </c>
    </row>
    <row r="13" spans="1:21" ht="16" x14ac:dyDescent="0.2">
      <c r="A13" s="1">
        <v>2518203</v>
      </c>
      <c r="B13" s="1" t="s">
        <v>28</v>
      </c>
      <c r="C13" s="1" t="s">
        <v>29</v>
      </c>
      <c r="D13" s="1" t="s">
        <v>30</v>
      </c>
      <c r="E13" s="1" t="s">
        <v>15</v>
      </c>
      <c r="F13" s="2">
        <v>0.1565825223</v>
      </c>
      <c r="G13" s="2">
        <v>0.69359636309999995</v>
      </c>
      <c r="H13" s="2">
        <v>0.64200448990000003</v>
      </c>
      <c r="I13" s="1">
        <v>0.69230769230769196</v>
      </c>
      <c r="J13" s="1">
        <v>0.33333333333333298</v>
      </c>
      <c r="K13" s="1">
        <v>0</v>
      </c>
      <c r="L13" s="1">
        <f>F13*0.19+G13*0.25+H13*0.26+I13*0.12+J13*0.09+K13*0.09</f>
        <v>0.48314786046292302</v>
      </c>
      <c r="M13" s="1">
        <v>1.3333333333333299</v>
      </c>
      <c r="N13" s="1"/>
      <c r="O13" s="1">
        <v>10</v>
      </c>
      <c r="P13" s="1">
        <v>1.3333333333333299</v>
      </c>
      <c r="Q13" s="1">
        <f t="shared" si="0"/>
        <v>3.4594316186372978</v>
      </c>
      <c r="R13" s="1">
        <f t="shared" si="1"/>
        <v>0.38541976842384945</v>
      </c>
      <c r="S13" s="1">
        <f>SUM(R$4:R13)</f>
        <v>11.070163922902884</v>
      </c>
      <c r="T13" s="1">
        <v>13.283661094608846</v>
      </c>
      <c r="U13" s="1">
        <f t="shared" si="2"/>
        <v>0.83336693431569808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selection activeCell="U4" sqref="U4:U13"/>
    </sheetView>
  </sheetViews>
  <sheetFormatPr baseColWidth="10" defaultColWidth="8.83203125" defaultRowHeight="15" x14ac:dyDescent="0.2"/>
  <sheetData>
    <row r="1" spans="1:21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N1" s="1"/>
      <c r="O1" s="1" t="s">
        <v>44</v>
      </c>
      <c r="P1" s="1" t="s">
        <v>45</v>
      </c>
      <c r="Q1" s="1" t="s">
        <v>46</v>
      </c>
      <c r="R1" s="1" t="s">
        <v>47</v>
      </c>
      <c r="S1" s="1" t="s">
        <v>49</v>
      </c>
      <c r="T1" s="1" t="s">
        <v>48</v>
      </c>
      <c r="U1" s="1" t="s">
        <v>50</v>
      </c>
    </row>
    <row r="2" spans="1:21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0.99999994039999995</v>
      </c>
      <c r="H2" s="2">
        <v>0.99999976160000004</v>
      </c>
      <c r="I2" s="1">
        <v>0</v>
      </c>
      <c r="J2" s="1">
        <v>0</v>
      </c>
      <c r="K2" s="1">
        <v>0</v>
      </c>
      <c r="L2" s="1">
        <f>F2*0.14+G2*0.21+H2*0.21+I2*0.08+J2*0.05+K2*0.05</f>
        <v>0.55999993741999998</v>
      </c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" x14ac:dyDescent="0.2">
      <c r="A4" s="1">
        <v>560891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8.4668398879999995E-2</v>
      </c>
      <c r="G4" s="2">
        <v>0.81186360120000001</v>
      </c>
      <c r="H4" s="2">
        <v>0.75147730109999999</v>
      </c>
      <c r="I4" s="1">
        <v>0</v>
      </c>
      <c r="J4" s="1">
        <v>0</v>
      </c>
      <c r="K4" s="1">
        <v>0</v>
      </c>
      <c r="L4" s="1">
        <f t="shared" ref="L4:L13" si="0">F4*0.14+G4*0.21+H4*0.21+I4*0.08+J4*0.05+K4*0.05</f>
        <v>0.34015516532619994</v>
      </c>
      <c r="M4" s="1">
        <v>3.888888889</v>
      </c>
      <c r="N4" s="1"/>
      <c r="O4" s="1">
        <v>1</v>
      </c>
      <c r="P4" s="1">
        <v>3.888888889</v>
      </c>
      <c r="Q4" s="1">
        <f>LOG(O4+1, 2)</f>
        <v>1</v>
      </c>
      <c r="R4" s="1">
        <f>P4/Q4</f>
        <v>3.888888889</v>
      </c>
      <c r="S4" s="1">
        <f>R4</f>
        <v>3.888888889</v>
      </c>
      <c r="T4" s="1">
        <v>4.3333333333333304</v>
      </c>
      <c r="U4" s="1">
        <f>S4/T4</f>
        <v>0.89743589746153907</v>
      </c>
    </row>
    <row r="5" spans="1:21" ht="16" x14ac:dyDescent="0.2">
      <c r="A5" s="1">
        <v>1626443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0.10324307620000001</v>
      </c>
      <c r="G5" s="2">
        <v>0.68743658070000002</v>
      </c>
      <c r="H5" s="2">
        <v>0.76133453849999999</v>
      </c>
      <c r="I5" s="1">
        <v>0</v>
      </c>
      <c r="J5" s="1">
        <v>0</v>
      </c>
      <c r="K5" s="1">
        <v>0</v>
      </c>
      <c r="L5" s="1">
        <f t="shared" si="0"/>
        <v>0.31869596569999997</v>
      </c>
      <c r="M5" s="1">
        <v>2.6666666666666599</v>
      </c>
      <c r="N5" s="1"/>
      <c r="O5" s="1">
        <v>2</v>
      </c>
      <c r="P5" s="1">
        <v>2.6666666666666599</v>
      </c>
      <c r="Q5" s="1">
        <f t="shared" ref="Q5:Q13" si="1">LOG(O5+1, 2)</f>
        <v>1.5849625007211563</v>
      </c>
      <c r="R5" s="1">
        <f t="shared" ref="R5:R13" si="2">P5/Q5</f>
        <v>1.6824793428572153</v>
      </c>
      <c r="S5" s="1">
        <f>SUM(R$4:R5)</f>
        <v>5.5713682318572157</v>
      </c>
      <c r="T5" s="1">
        <v>6.7869490417368787</v>
      </c>
      <c r="U5" s="1">
        <f t="shared" ref="U5:U13" si="3">S5/T5</f>
        <v>0.82089436617184641</v>
      </c>
    </row>
    <row r="6" spans="1:21" ht="16" x14ac:dyDescent="0.2">
      <c r="A6" s="1">
        <v>308576</v>
      </c>
      <c r="B6" s="1" t="s">
        <v>35</v>
      </c>
      <c r="C6" s="1" t="s">
        <v>15</v>
      </c>
      <c r="D6" s="1" t="s">
        <v>15</v>
      </c>
      <c r="E6" s="1" t="s">
        <v>15</v>
      </c>
      <c r="F6" s="2">
        <v>5.5710637879999997E-2</v>
      </c>
      <c r="G6" s="2">
        <v>0.74907940630000003</v>
      </c>
      <c r="H6" s="2">
        <v>0.69104039669999995</v>
      </c>
      <c r="I6" s="1">
        <v>0</v>
      </c>
      <c r="J6" s="1">
        <v>0</v>
      </c>
      <c r="K6" s="1">
        <v>0</v>
      </c>
      <c r="L6" s="1">
        <f t="shared" si="0"/>
        <v>0.31022464793319998</v>
      </c>
      <c r="M6" s="1">
        <v>0.33333333333333298</v>
      </c>
      <c r="N6" s="1"/>
      <c r="O6" s="1">
        <v>3</v>
      </c>
      <c r="P6" s="1">
        <v>0.33333333333333298</v>
      </c>
      <c r="Q6" s="1">
        <f t="shared" si="1"/>
        <v>2</v>
      </c>
      <c r="R6" s="1">
        <f t="shared" si="2"/>
        <v>0.16666666666666649</v>
      </c>
      <c r="S6" s="1">
        <f>SUM(R$4:R6)</f>
        <v>5.7380348985238818</v>
      </c>
      <c r="T6" s="1">
        <v>8.6202823752368793</v>
      </c>
      <c r="U6" s="1">
        <f t="shared" si="3"/>
        <v>0.66564349620463614</v>
      </c>
    </row>
    <row r="7" spans="1:21" ht="16" x14ac:dyDescent="0.2">
      <c r="A7" s="1">
        <v>3462199</v>
      </c>
      <c r="B7" s="1" t="s">
        <v>31</v>
      </c>
      <c r="C7" s="1" t="s">
        <v>15</v>
      </c>
      <c r="D7" s="1" t="s">
        <v>15</v>
      </c>
      <c r="E7" s="1" t="s">
        <v>32</v>
      </c>
      <c r="F7" s="2">
        <v>6.7377008370000005E-2</v>
      </c>
      <c r="G7" s="2">
        <v>0.78991460800000002</v>
      </c>
      <c r="H7" s="2">
        <v>0.64176458120000002</v>
      </c>
      <c r="I7" s="1">
        <v>0</v>
      </c>
      <c r="J7" s="1">
        <v>0</v>
      </c>
      <c r="K7" s="1">
        <v>0</v>
      </c>
      <c r="L7" s="1">
        <f t="shared" si="0"/>
        <v>0.31008541090379999</v>
      </c>
      <c r="M7" s="1">
        <v>1.3333333333333299</v>
      </c>
      <c r="N7" s="1"/>
      <c r="O7" s="1">
        <v>4</v>
      </c>
      <c r="P7" s="1">
        <v>1.3333333333333299</v>
      </c>
      <c r="Q7" s="1">
        <f t="shared" si="1"/>
        <v>2.3219280948873622</v>
      </c>
      <c r="R7" s="1">
        <f t="shared" si="2"/>
        <v>0.57423541076452267</v>
      </c>
      <c r="S7" s="1">
        <f>SUM(R$4:R7)</f>
        <v>6.3122703092884045</v>
      </c>
      <c r="T7" s="1">
        <v>10.199429754839318</v>
      </c>
      <c r="U7" s="1">
        <f t="shared" si="3"/>
        <v>0.61888462992682747</v>
      </c>
    </row>
    <row r="8" spans="1:21" ht="16" x14ac:dyDescent="0.2">
      <c r="A8" s="1">
        <v>1229904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8.256157486E-2</v>
      </c>
      <c r="G8" s="2">
        <v>0.72389411930000003</v>
      </c>
      <c r="H8" s="2">
        <v>0.66558265689999996</v>
      </c>
      <c r="I8" s="1">
        <v>0</v>
      </c>
      <c r="J8" s="1">
        <v>0</v>
      </c>
      <c r="K8" s="1">
        <v>0</v>
      </c>
      <c r="L8" s="1">
        <f t="shared" si="0"/>
        <v>0.30334874348239993</v>
      </c>
      <c r="M8" s="1">
        <v>4.3333333333333304</v>
      </c>
      <c r="N8" s="1"/>
      <c r="O8" s="1">
        <v>5</v>
      </c>
      <c r="P8" s="1">
        <v>4.3333333333333304</v>
      </c>
      <c r="Q8" s="1">
        <f t="shared" si="1"/>
        <v>2.5849625007211561</v>
      </c>
      <c r="R8" s="1">
        <f t="shared" si="2"/>
        <v>1.6763621646830125</v>
      </c>
      <c r="S8" s="1">
        <f>SUM(R$4:R8)</f>
        <v>7.9886324739714167</v>
      </c>
      <c r="T8" s="1">
        <v>11.231037240798093</v>
      </c>
      <c r="U8" s="1">
        <f t="shared" si="3"/>
        <v>0.71129961576048817</v>
      </c>
    </row>
    <row r="9" spans="1:21" ht="16" x14ac:dyDescent="0.2">
      <c r="A9" s="1">
        <v>2518203</v>
      </c>
      <c r="B9" s="1" t="s">
        <v>28</v>
      </c>
      <c r="C9" s="1" t="s">
        <v>29</v>
      </c>
      <c r="D9" s="1" t="s">
        <v>30</v>
      </c>
      <c r="E9" s="1" t="s">
        <v>15</v>
      </c>
      <c r="F9" s="2">
        <v>0.1565825223</v>
      </c>
      <c r="G9" s="2">
        <v>0.69359636309999995</v>
      </c>
      <c r="H9" s="2">
        <v>0.64200448990000003</v>
      </c>
      <c r="I9" s="1">
        <v>0</v>
      </c>
      <c r="J9" s="1">
        <v>0</v>
      </c>
      <c r="K9" s="1">
        <v>0</v>
      </c>
      <c r="L9" s="1">
        <f t="shared" si="0"/>
        <v>0.30239773225200001</v>
      </c>
      <c r="M9" s="1">
        <v>1.3333333333333299</v>
      </c>
      <c r="N9" s="1"/>
      <c r="O9" s="1">
        <v>6</v>
      </c>
      <c r="P9" s="1">
        <v>1.3333333333333299</v>
      </c>
      <c r="Q9" s="1">
        <f t="shared" si="1"/>
        <v>2.8073549220576042</v>
      </c>
      <c r="R9" s="1">
        <f t="shared" si="2"/>
        <v>0.47494291614402834</v>
      </c>
      <c r="S9" s="1">
        <f>SUM(R$4:R9)</f>
        <v>8.4635753901154445</v>
      </c>
      <c r="T9" s="1">
        <v>12.121555208568148</v>
      </c>
      <c r="U9" s="1">
        <f t="shared" si="3"/>
        <v>0.69822520662471987</v>
      </c>
    </row>
    <row r="10" spans="1:21" ht="16" x14ac:dyDescent="0.2">
      <c r="A10" s="1">
        <v>1224625</v>
      </c>
      <c r="B10" s="1" t="s">
        <v>21</v>
      </c>
      <c r="C10" s="1" t="s">
        <v>15</v>
      </c>
      <c r="D10" s="1" t="s">
        <v>15</v>
      </c>
      <c r="E10" s="1" t="s">
        <v>18</v>
      </c>
      <c r="F10" s="2">
        <v>8.256157486E-2</v>
      </c>
      <c r="G10" s="2">
        <v>0.72209393980000003</v>
      </c>
      <c r="H10" s="2">
        <v>0.65687227250000002</v>
      </c>
      <c r="I10" s="1">
        <v>0</v>
      </c>
      <c r="J10" s="1">
        <v>0</v>
      </c>
      <c r="K10" s="1">
        <v>0</v>
      </c>
      <c r="L10" s="1">
        <f t="shared" si="0"/>
        <v>0.30114152506339997</v>
      </c>
      <c r="M10" s="1">
        <v>3.6666666669999999</v>
      </c>
      <c r="N10" s="1"/>
      <c r="O10" s="1">
        <v>7</v>
      </c>
      <c r="P10" s="1">
        <v>3.6666666669999999</v>
      </c>
      <c r="Q10" s="1">
        <f t="shared" si="1"/>
        <v>3</v>
      </c>
      <c r="R10" s="1">
        <f t="shared" si="2"/>
        <v>1.2222222223333332</v>
      </c>
      <c r="S10" s="1">
        <f>SUM(R$4:R10)</f>
        <v>9.685797612448777</v>
      </c>
      <c r="T10" s="1">
        <v>12.565999653012591</v>
      </c>
      <c r="U10" s="1">
        <f t="shared" si="3"/>
        <v>0.77079403787240197</v>
      </c>
    </row>
    <row r="11" spans="1:21" ht="16" x14ac:dyDescent="0.2">
      <c r="A11" s="1">
        <v>1994402</v>
      </c>
      <c r="B11" s="1" t="s">
        <v>26</v>
      </c>
      <c r="C11" s="1" t="s">
        <v>15</v>
      </c>
      <c r="D11" s="1" t="s">
        <v>15</v>
      </c>
      <c r="E11" s="1" t="s">
        <v>27</v>
      </c>
      <c r="F11" s="2">
        <v>0.15262291059999999</v>
      </c>
      <c r="G11" s="2">
        <v>0.57352918389999996</v>
      </c>
      <c r="H11" s="2">
        <v>0.60901641849999999</v>
      </c>
      <c r="I11" s="1">
        <v>0</v>
      </c>
      <c r="J11" s="1">
        <v>0</v>
      </c>
      <c r="K11" s="1">
        <v>0</v>
      </c>
      <c r="L11" s="1">
        <f t="shared" si="0"/>
        <v>0.26970178398799993</v>
      </c>
      <c r="M11" s="1">
        <v>2.5</v>
      </c>
      <c r="N11" s="1"/>
      <c r="O11" s="1">
        <v>8</v>
      </c>
      <c r="P11" s="1">
        <v>2.5</v>
      </c>
      <c r="Q11" s="1">
        <f t="shared" si="1"/>
        <v>3.1699250014423126</v>
      </c>
      <c r="R11" s="1">
        <f t="shared" si="2"/>
        <v>0.78866219196432175</v>
      </c>
      <c r="S11" s="1">
        <f>SUM(R$4:R11)</f>
        <v>10.474459804413099</v>
      </c>
      <c r="T11" s="1">
        <v>12.986619488726895</v>
      </c>
      <c r="U11" s="1">
        <f t="shared" si="3"/>
        <v>0.80655784313273449</v>
      </c>
    </row>
    <row r="12" spans="1:21" ht="16" x14ac:dyDescent="0.2">
      <c r="A12" s="1">
        <v>3251169</v>
      </c>
      <c r="B12" s="1" t="s">
        <v>33</v>
      </c>
      <c r="C12" s="1" t="s">
        <v>15</v>
      </c>
      <c r="D12" s="1" t="s">
        <v>15</v>
      </c>
      <c r="E12" s="1" t="s">
        <v>34</v>
      </c>
      <c r="F12" s="2">
        <v>5.8079968660000002E-2</v>
      </c>
      <c r="G12" s="2">
        <v>0.65711390970000005</v>
      </c>
      <c r="H12" s="2">
        <v>0.4902746677</v>
      </c>
      <c r="I12" s="1">
        <v>0</v>
      </c>
      <c r="J12" s="1">
        <v>0</v>
      </c>
      <c r="K12" s="1">
        <v>0</v>
      </c>
      <c r="L12" s="1">
        <f t="shared" si="0"/>
        <v>0.2490827968664</v>
      </c>
      <c r="M12" s="1">
        <v>0.66666666666666596</v>
      </c>
      <c r="N12" s="1"/>
      <c r="O12" s="1">
        <v>9</v>
      </c>
      <c r="P12" s="1">
        <v>0.66666666666666596</v>
      </c>
      <c r="Q12" s="1">
        <f t="shared" si="1"/>
        <v>3.3219280948873626</v>
      </c>
      <c r="R12" s="1">
        <f t="shared" si="2"/>
        <v>0.20068666377598723</v>
      </c>
      <c r="S12" s="1">
        <f>SUM(R$4:R12)</f>
        <v>10.675146468189087</v>
      </c>
      <c r="T12" s="1">
        <v>13.187306152502883</v>
      </c>
      <c r="U12" s="1">
        <f t="shared" si="3"/>
        <v>0.80950167871570944</v>
      </c>
    </row>
    <row r="13" spans="1:21" ht="16" x14ac:dyDescent="0.2">
      <c r="A13" s="1">
        <v>3080030</v>
      </c>
      <c r="B13" s="1" t="s">
        <v>22</v>
      </c>
      <c r="C13" s="1" t="s">
        <v>15</v>
      </c>
      <c r="D13" s="1" t="s">
        <v>15</v>
      </c>
      <c r="E13" s="1" t="s">
        <v>23</v>
      </c>
      <c r="F13" s="2">
        <v>0</v>
      </c>
      <c r="G13" s="2">
        <v>0.72495847940000002</v>
      </c>
      <c r="H13" s="2">
        <v>0.41914799809999997</v>
      </c>
      <c r="I13" s="1">
        <v>0</v>
      </c>
      <c r="J13" s="1">
        <v>0</v>
      </c>
      <c r="K13" s="1">
        <v>0</v>
      </c>
      <c r="L13" s="1">
        <f t="shared" si="0"/>
        <v>0.24026236027499998</v>
      </c>
      <c r="M13" s="1">
        <v>3.6666666666666599</v>
      </c>
      <c r="N13" s="1"/>
      <c r="O13" s="1">
        <v>10</v>
      </c>
      <c r="P13" s="1">
        <v>3.6666666666666599</v>
      </c>
      <c r="Q13" s="1">
        <f t="shared" si="1"/>
        <v>3.4594316186372978</v>
      </c>
      <c r="R13" s="1">
        <f t="shared" si="2"/>
        <v>1.0599043631655867</v>
      </c>
      <c r="S13" s="1">
        <f>SUM(R$4:R13)</f>
        <v>11.735050831354673</v>
      </c>
      <c r="T13" s="1">
        <v>13.283661094608846</v>
      </c>
      <c r="U13" s="1">
        <f t="shared" si="3"/>
        <v>0.88341992074137798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R4" sqref="R4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1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49</v>
      </c>
      <c r="Q1" s="1" t="s">
        <v>48</v>
      </c>
      <c r="R1" s="1" t="s">
        <v>50</v>
      </c>
    </row>
    <row r="2" spans="1:18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0.99999994039999995</v>
      </c>
      <c r="G2" s="1">
        <v>1</v>
      </c>
      <c r="H2" s="1">
        <v>1</v>
      </c>
      <c r="I2">
        <f>0.74*F2+0.1*G2+0.16*H2</f>
        <v>0.99999995589599999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560891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0.81186360120000001</v>
      </c>
      <c r="G4" s="1">
        <v>1</v>
      </c>
      <c r="H4" s="1">
        <v>1</v>
      </c>
      <c r="I4">
        <f t="shared" ref="I4:I13" si="0">0.74*F4+0.1*G4+0.16*H4</f>
        <v>0.86077906488800005</v>
      </c>
      <c r="J4" s="1">
        <v>3.888888889</v>
      </c>
      <c r="L4" s="1">
        <v>1</v>
      </c>
      <c r="M4" s="1">
        <v>3.888888889</v>
      </c>
      <c r="N4" s="1">
        <f>LOG(L4+1, 2)</f>
        <v>1</v>
      </c>
      <c r="O4" s="1">
        <f>M4/N4</f>
        <v>3.888888889</v>
      </c>
      <c r="P4" s="1">
        <f>O4</f>
        <v>3.888888889</v>
      </c>
      <c r="Q4" s="1">
        <v>4.3333333333333304</v>
      </c>
      <c r="R4" s="1">
        <f>P4/Q4</f>
        <v>0.89743589746153907</v>
      </c>
    </row>
    <row r="5" spans="1:18" ht="16" x14ac:dyDescent="0.2">
      <c r="A5" s="1">
        <v>3462199</v>
      </c>
      <c r="B5" s="1" t="s">
        <v>31</v>
      </c>
      <c r="C5" s="1" t="s">
        <v>15</v>
      </c>
      <c r="D5" s="1" t="s">
        <v>15</v>
      </c>
      <c r="E5" s="1" t="s">
        <v>32</v>
      </c>
      <c r="F5" s="2">
        <v>0.78991460800000002</v>
      </c>
      <c r="G5" s="1">
        <v>1</v>
      </c>
      <c r="H5" s="1">
        <v>1</v>
      </c>
      <c r="I5">
        <f t="shared" si="0"/>
        <v>0.84453680992000002</v>
      </c>
      <c r="J5" s="1">
        <v>1.3333333333333299</v>
      </c>
      <c r="L5" s="1">
        <v>2</v>
      </c>
      <c r="M5" s="1">
        <v>1.3333333333333299</v>
      </c>
      <c r="N5" s="1">
        <f t="shared" ref="N5:N13" si="1">LOG(L5+1, 2)</f>
        <v>1.5849625007211563</v>
      </c>
      <c r="O5" s="1">
        <f t="shared" ref="O5:O13" si="2">M5/N5</f>
        <v>0.84123967142860767</v>
      </c>
      <c r="P5" s="1">
        <f>SUM(O$4:O5)</f>
        <v>4.7301285604286072</v>
      </c>
      <c r="Q5" s="1">
        <v>6.7869490417368787</v>
      </c>
      <c r="R5" s="1">
        <f t="shared" ref="R5:R13" si="3">P5/Q5</f>
        <v>0.69694475843863102</v>
      </c>
    </row>
    <row r="6" spans="1:18" ht="16" x14ac:dyDescent="0.2">
      <c r="A6" s="1">
        <v>3080030</v>
      </c>
      <c r="B6" s="1" t="s">
        <v>22</v>
      </c>
      <c r="C6" s="1" t="s">
        <v>15</v>
      </c>
      <c r="D6" s="1" t="s">
        <v>15</v>
      </c>
      <c r="E6" s="1" t="s">
        <v>23</v>
      </c>
      <c r="F6" s="2">
        <v>0.72495847940000002</v>
      </c>
      <c r="G6" s="1">
        <v>1</v>
      </c>
      <c r="H6" s="1">
        <v>1</v>
      </c>
      <c r="I6">
        <f t="shared" si="0"/>
        <v>0.79646927475600005</v>
      </c>
      <c r="J6" s="1">
        <v>3.6666666666666599</v>
      </c>
      <c r="L6" s="1">
        <v>3</v>
      </c>
      <c r="M6" s="1">
        <v>3.6666666666666599</v>
      </c>
      <c r="N6" s="1">
        <f t="shared" si="1"/>
        <v>2</v>
      </c>
      <c r="O6" s="1">
        <f t="shared" si="2"/>
        <v>1.8333333333333299</v>
      </c>
      <c r="P6" s="1">
        <f>SUM(O$4:O6)</f>
        <v>6.5634618937619376</v>
      </c>
      <c r="Q6" s="1">
        <v>8.6202823752368793</v>
      </c>
      <c r="R6" s="1">
        <f t="shared" si="3"/>
        <v>0.76139755150208499</v>
      </c>
    </row>
    <row r="7" spans="1:18" ht="16" x14ac:dyDescent="0.2">
      <c r="A7" s="1">
        <v>1229904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0.72389411930000003</v>
      </c>
      <c r="G7" s="1">
        <v>1</v>
      </c>
      <c r="H7" s="1">
        <v>1</v>
      </c>
      <c r="I7">
        <f t="shared" si="0"/>
        <v>0.79568164828200005</v>
      </c>
      <c r="J7" s="1">
        <v>4.3333333333333304</v>
      </c>
      <c r="L7" s="1">
        <v>4</v>
      </c>
      <c r="M7" s="1">
        <v>4.3333333333333304</v>
      </c>
      <c r="N7" s="1">
        <f t="shared" si="1"/>
        <v>2.3219280948873622</v>
      </c>
      <c r="O7" s="1">
        <f t="shared" si="2"/>
        <v>1.866265084984702</v>
      </c>
      <c r="P7" s="1">
        <f>SUM(O$4:O7)</f>
        <v>8.4297269787466398</v>
      </c>
      <c r="Q7" s="1">
        <v>10.199429754839318</v>
      </c>
      <c r="R7" s="1">
        <f t="shared" si="3"/>
        <v>0.82649002751815526</v>
      </c>
    </row>
    <row r="8" spans="1:18" ht="16" x14ac:dyDescent="0.2">
      <c r="A8" s="1">
        <v>1224625</v>
      </c>
      <c r="B8" s="1" t="s">
        <v>21</v>
      </c>
      <c r="C8" s="1" t="s">
        <v>15</v>
      </c>
      <c r="D8" s="1" t="s">
        <v>15</v>
      </c>
      <c r="E8" s="1" t="s">
        <v>18</v>
      </c>
      <c r="F8" s="2">
        <v>0.72209393980000003</v>
      </c>
      <c r="G8" s="1">
        <v>1</v>
      </c>
      <c r="H8" s="1">
        <v>1</v>
      </c>
      <c r="I8">
        <f t="shared" si="0"/>
        <v>0.79434951545200005</v>
      </c>
      <c r="J8" s="1">
        <v>3.6666666669999999</v>
      </c>
      <c r="L8" s="1">
        <v>5</v>
      </c>
      <c r="M8" s="1">
        <v>3.6666666669999999</v>
      </c>
      <c r="N8" s="1">
        <f t="shared" si="1"/>
        <v>2.5849625007211561</v>
      </c>
      <c r="O8" s="1">
        <f t="shared" si="2"/>
        <v>1.4184602933222701</v>
      </c>
      <c r="P8" s="1">
        <f>SUM(O$4:O8)</f>
        <v>9.848187272068909</v>
      </c>
      <c r="Q8" s="1">
        <v>11.231037240798093</v>
      </c>
      <c r="R8" s="1">
        <f t="shared" si="3"/>
        <v>0.87687246163641808</v>
      </c>
    </row>
    <row r="9" spans="1:18" ht="16" x14ac:dyDescent="0.2">
      <c r="A9" s="1">
        <v>1626443</v>
      </c>
      <c r="B9" s="1" t="s">
        <v>24</v>
      </c>
      <c r="C9" s="1" t="s">
        <v>15</v>
      </c>
      <c r="D9" s="1" t="s">
        <v>15</v>
      </c>
      <c r="E9" s="1" t="s">
        <v>25</v>
      </c>
      <c r="F9" s="2">
        <v>0.68743658070000002</v>
      </c>
      <c r="G9" s="1">
        <v>1</v>
      </c>
      <c r="H9" s="1">
        <v>1</v>
      </c>
      <c r="I9">
        <f t="shared" si="0"/>
        <v>0.76870306971800006</v>
      </c>
      <c r="J9" s="1">
        <v>2.6666666666666599</v>
      </c>
      <c r="L9" s="1">
        <v>6</v>
      </c>
      <c r="M9" s="1">
        <v>2.6666666666666599</v>
      </c>
      <c r="N9" s="1">
        <f t="shared" si="1"/>
        <v>2.8073549220576042</v>
      </c>
      <c r="O9" s="1">
        <f t="shared" si="2"/>
        <v>0.94988583228805668</v>
      </c>
      <c r="P9" s="1">
        <f>SUM(O$4:O9)</f>
        <v>10.798073104356966</v>
      </c>
      <c r="Q9" s="1">
        <v>12.121555208568148</v>
      </c>
      <c r="R9" s="1">
        <f t="shared" si="3"/>
        <v>0.89081581682887723</v>
      </c>
    </row>
    <row r="10" spans="1:18" ht="16" x14ac:dyDescent="0.2">
      <c r="A10" s="1">
        <v>3251169</v>
      </c>
      <c r="B10" s="1" t="s">
        <v>33</v>
      </c>
      <c r="C10" s="1" t="s">
        <v>15</v>
      </c>
      <c r="D10" s="1" t="s">
        <v>15</v>
      </c>
      <c r="E10" s="1" t="s">
        <v>34</v>
      </c>
      <c r="F10" s="2">
        <v>0.65711390970000005</v>
      </c>
      <c r="G10" s="1">
        <v>1</v>
      </c>
      <c r="H10" s="1">
        <v>1</v>
      </c>
      <c r="I10">
        <f t="shared" si="0"/>
        <v>0.74626429317800003</v>
      </c>
      <c r="J10" s="1">
        <v>0.66666666666666596</v>
      </c>
      <c r="L10" s="1">
        <v>7</v>
      </c>
      <c r="M10" s="1">
        <v>0.66666666666666596</v>
      </c>
      <c r="N10" s="1">
        <f t="shared" si="1"/>
        <v>3</v>
      </c>
      <c r="O10" s="1">
        <f t="shared" si="2"/>
        <v>0.22222222222222199</v>
      </c>
      <c r="P10" s="1">
        <f>SUM(O$4:O10)</f>
        <v>11.020295326579188</v>
      </c>
      <c r="Q10" s="1">
        <v>12.565999653012591</v>
      </c>
      <c r="R10" s="1">
        <f t="shared" si="3"/>
        <v>0.87699312676148022</v>
      </c>
    </row>
    <row r="11" spans="1:18" ht="16" x14ac:dyDescent="0.2">
      <c r="A11" s="1">
        <v>1994402</v>
      </c>
      <c r="B11" s="1" t="s">
        <v>26</v>
      </c>
      <c r="C11" s="1" t="s">
        <v>15</v>
      </c>
      <c r="D11" s="1" t="s">
        <v>15</v>
      </c>
      <c r="E11" s="1" t="s">
        <v>27</v>
      </c>
      <c r="F11" s="2">
        <v>0.57352918389999996</v>
      </c>
      <c r="G11" s="1">
        <v>1</v>
      </c>
      <c r="H11" s="1">
        <v>1</v>
      </c>
      <c r="I11">
        <f t="shared" si="0"/>
        <v>0.684411596086</v>
      </c>
      <c r="J11" s="1">
        <v>2.5</v>
      </c>
      <c r="L11" s="1">
        <v>8</v>
      </c>
      <c r="M11" s="1">
        <v>2.5</v>
      </c>
      <c r="N11" s="1">
        <f t="shared" si="1"/>
        <v>3.1699250014423126</v>
      </c>
      <c r="O11" s="1">
        <f t="shared" si="2"/>
        <v>0.78866219196432175</v>
      </c>
      <c r="P11" s="1">
        <f>SUM(O$4:O11)</f>
        <v>11.80895751854351</v>
      </c>
      <c r="Q11" s="1">
        <v>12.986619488726895</v>
      </c>
      <c r="R11" s="1">
        <f t="shared" si="3"/>
        <v>0.9093172806667924</v>
      </c>
    </row>
    <row r="12" spans="1:18" ht="16" x14ac:dyDescent="0.2">
      <c r="A12" s="1">
        <v>308576</v>
      </c>
      <c r="B12" s="1" t="s">
        <v>35</v>
      </c>
      <c r="C12" s="1" t="s">
        <v>15</v>
      </c>
      <c r="D12" s="1" t="s">
        <v>15</v>
      </c>
      <c r="E12" s="1" t="s">
        <v>15</v>
      </c>
      <c r="F12" s="2">
        <v>0.74907940630000003</v>
      </c>
      <c r="G12" s="1">
        <v>0</v>
      </c>
      <c r="H12" s="1">
        <v>0</v>
      </c>
      <c r="I12">
        <f t="shared" si="0"/>
        <v>0.55431876066200003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11.909300850431503</v>
      </c>
      <c r="Q12" s="1">
        <v>13.187306152502883</v>
      </c>
      <c r="R12" s="1">
        <f t="shared" si="3"/>
        <v>0.90308822080172746</v>
      </c>
    </row>
    <row r="13" spans="1:18" ht="16" x14ac:dyDescent="0.2">
      <c r="A13" s="1">
        <v>2518203</v>
      </c>
      <c r="B13" s="1" t="s">
        <v>28</v>
      </c>
      <c r="C13" s="1" t="s">
        <v>29</v>
      </c>
      <c r="D13" s="1" t="s">
        <v>30</v>
      </c>
      <c r="E13" s="1" t="s">
        <v>15</v>
      </c>
      <c r="F13" s="2">
        <v>0.69359636309999995</v>
      </c>
      <c r="G13" s="1">
        <v>0</v>
      </c>
      <c r="H13" s="1">
        <v>0</v>
      </c>
      <c r="I13">
        <f t="shared" si="0"/>
        <v>0.513261308694</v>
      </c>
      <c r="J13" s="1">
        <v>1.3333333333333299</v>
      </c>
      <c r="L13" s="1">
        <v>10</v>
      </c>
      <c r="M13" s="1">
        <v>1.3333333333333299</v>
      </c>
      <c r="N13" s="1">
        <f t="shared" si="1"/>
        <v>3.4594316186372978</v>
      </c>
      <c r="O13" s="1">
        <f t="shared" si="2"/>
        <v>0.38541976842384945</v>
      </c>
      <c r="P13" s="1">
        <f>SUM(O$4:O13)</f>
        <v>12.294720618855353</v>
      </c>
      <c r="Q13" s="1">
        <v>13.283661094608846</v>
      </c>
      <c r="R13" s="1">
        <f t="shared" si="3"/>
        <v>0.92555211483415123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workbookViewId="0">
      <selection activeCell="R5" sqref="R5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0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49</v>
      </c>
      <c r="Q1" s="1" t="s">
        <v>48</v>
      </c>
      <c r="R1" s="1" t="s">
        <v>50</v>
      </c>
    </row>
    <row r="2" spans="1:18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1994402</v>
      </c>
      <c r="B4" s="1" t="s">
        <v>26</v>
      </c>
      <c r="C4" s="1" t="s">
        <v>15</v>
      </c>
      <c r="D4" s="1" t="s">
        <v>15</v>
      </c>
      <c r="E4" s="1" t="s">
        <v>27</v>
      </c>
      <c r="F4" s="2">
        <v>0.15262291059999999</v>
      </c>
      <c r="G4" s="1">
        <v>1</v>
      </c>
      <c r="H4" s="1">
        <v>1</v>
      </c>
      <c r="I4">
        <f t="shared" ref="I4:I13" si="0">0.74*F4+0.1*G4+0.16*H4</f>
        <v>0.372940953844</v>
      </c>
      <c r="J4" s="1">
        <v>2.5</v>
      </c>
      <c r="L4" s="1">
        <v>1</v>
      </c>
      <c r="M4" s="1">
        <v>2.5</v>
      </c>
      <c r="N4" s="1">
        <f>LOG(L4+1, 2)</f>
        <v>1</v>
      </c>
      <c r="O4" s="1">
        <f>M4/N4</f>
        <v>2.5</v>
      </c>
      <c r="P4" s="1">
        <f>O4</f>
        <v>2.5</v>
      </c>
      <c r="Q4" s="1">
        <v>4.3333333333333304</v>
      </c>
      <c r="R4" s="1">
        <f>P4/Q4</f>
        <v>0.57692307692307732</v>
      </c>
    </row>
    <row r="5" spans="1:18" ht="16" x14ac:dyDescent="0.2">
      <c r="A5" s="1">
        <v>1626443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0.10324307620000001</v>
      </c>
      <c r="G5" s="1">
        <v>1</v>
      </c>
      <c r="H5" s="1">
        <v>1</v>
      </c>
      <c r="I5">
        <f t="shared" si="0"/>
        <v>0.33639987638800001</v>
      </c>
      <c r="J5" s="1">
        <v>2.6666666666666599</v>
      </c>
      <c r="L5" s="1">
        <v>2</v>
      </c>
      <c r="M5" s="1">
        <v>2.6666666666666599</v>
      </c>
      <c r="N5" s="1">
        <f t="shared" ref="N5:N13" si="1">LOG(L5+1, 2)</f>
        <v>1.5849625007211563</v>
      </c>
      <c r="O5" s="1">
        <f t="shared" ref="O5:O13" si="2">M5/N5</f>
        <v>1.6824793428572153</v>
      </c>
      <c r="P5" s="1">
        <f>SUM(O$4:O5)</f>
        <v>4.1824793428572153</v>
      </c>
      <c r="Q5" s="1">
        <v>6.7869490417368787</v>
      </c>
      <c r="R5" s="1">
        <f t="shared" ref="R5:R13" si="3">P5/Q5</f>
        <v>0.61625324090938782</v>
      </c>
    </row>
    <row r="6" spans="1:18" ht="16" x14ac:dyDescent="0.2">
      <c r="A6" s="1">
        <v>560891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8.4668398879999995E-2</v>
      </c>
      <c r="G6" s="1">
        <v>1</v>
      </c>
      <c r="H6" s="1">
        <v>1</v>
      </c>
      <c r="I6">
        <f t="shared" si="0"/>
        <v>0.32265461517119998</v>
      </c>
      <c r="J6" s="1">
        <v>3.888888889</v>
      </c>
      <c r="L6" s="1">
        <v>3</v>
      </c>
      <c r="M6" s="1">
        <v>3.888888889</v>
      </c>
      <c r="N6" s="1">
        <f t="shared" si="1"/>
        <v>2</v>
      </c>
      <c r="O6" s="1">
        <f t="shared" si="2"/>
        <v>1.9444444445</v>
      </c>
      <c r="P6" s="1">
        <f>SUM(O$4:O6)</f>
        <v>6.1269237873572155</v>
      </c>
      <c r="Q6" s="1">
        <v>8.6202823752368793</v>
      </c>
      <c r="R6" s="1">
        <f t="shared" si="3"/>
        <v>0.71075673866064648</v>
      </c>
    </row>
    <row r="7" spans="1:18" ht="16" x14ac:dyDescent="0.2">
      <c r="A7" s="1">
        <v>1229904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8.256157486E-2</v>
      </c>
      <c r="G7" s="1">
        <v>1</v>
      </c>
      <c r="H7" s="1">
        <v>1</v>
      </c>
      <c r="I7">
        <f t="shared" si="0"/>
        <v>0.32109556539640005</v>
      </c>
      <c r="J7" s="1">
        <v>4.3333333333333304</v>
      </c>
      <c r="L7" s="1">
        <v>4</v>
      </c>
      <c r="M7" s="1">
        <v>4.3333333333333304</v>
      </c>
      <c r="N7" s="1">
        <f t="shared" si="1"/>
        <v>2.3219280948873622</v>
      </c>
      <c r="O7" s="1">
        <f t="shared" si="2"/>
        <v>1.866265084984702</v>
      </c>
      <c r="P7" s="1">
        <f>SUM(O$4:O7)</f>
        <v>7.9931888723419178</v>
      </c>
      <c r="Q7" s="1">
        <v>10.199429754839318</v>
      </c>
      <c r="R7" s="1">
        <f t="shared" si="3"/>
        <v>0.78368978114187149</v>
      </c>
    </row>
    <row r="8" spans="1:18" ht="16" x14ac:dyDescent="0.2">
      <c r="A8" s="1">
        <v>1224625</v>
      </c>
      <c r="B8" s="1" t="s">
        <v>21</v>
      </c>
      <c r="C8" s="1" t="s">
        <v>15</v>
      </c>
      <c r="D8" s="1" t="s">
        <v>15</v>
      </c>
      <c r="E8" s="1" t="s">
        <v>18</v>
      </c>
      <c r="F8" s="2">
        <v>8.256157486E-2</v>
      </c>
      <c r="G8" s="1">
        <v>1</v>
      </c>
      <c r="H8" s="1">
        <v>1</v>
      </c>
      <c r="I8">
        <f t="shared" si="0"/>
        <v>0.32109556539640005</v>
      </c>
      <c r="J8" s="1">
        <v>3.6666666669999999</v>
      </c>
      <c r="L8" s="1">
        <v>5</v>
      </c>
      <c r="M8" s="1">
        <v>3.6666666669999999</v>
      </c>
      <c r="N8" s="1">
        <f t="shared" si="1"/>
        <v>2.5849625007211561</v>
      </c>
      <c r="O8" s="1">
        <f t="shared" si="2"/>
        <v>1.4184602933222701</v>
      </c>
      <c r="P8" s="1">
        <f>SUM(O$4:O8)</f>
        <v>9.411649165664187</v>
      </c>
      <c r="Q8" s="1">
        <v>11.231037240798093</v>
      </c>
      <c r="R8" s="1">
        <f t="shared" si="3"/>
        <v>0.83800355780811053</v>
      </c>
    </row>
    <row r="9" spans="1:18" ht="16" x14ac:dyDescent="0.2">
      <c r="A9" s="1">
        <v>3462199</v>
      </c>
      <c r="B9" s="1" t="s">
        <v>31</v>
      </c>
      <c r="C9" s="1" t="s">
        <v>15</v>
      </c>
      <c r="D9" s="1" t="s">
        <v>15</v>
      </c>
      <c r="E9" s="1" t="s">
        <v>32</v>
      </c>
      <c r="F9" s="2">
        <v>6.7377008370000005E-2</v>
      </c>
      <c r="G9" s="1">
        <v>1</v>
      </c>
      <c r="H9" s="1">
        <v>1</v>
      </c>
      <c r="I9">
        <f t="shared" si="0"/>
        <v>0.30985898619380003</v>
      </c>
      <c r="J9" s="1">
        <v>1.3333333333333299</v>
      </c>
      <c r="L9" s="1">
        <v>6</v>
      </c>
      <c r="M9" s="1">
        <v>1.3333333333333299</v>
      </c>
      <c r="N9" s="1">
        <f t="shared" si="1"/>
        <v>2.8073549220576042</v>
      </c>
      <c r="O9" s="1">
        <f t="shared" si="2"/>
        <v>0.47494291614402834</v>
      </c>
      <c r="P9" s="1">
        <f>SUM(O$4:O9)</f>
        <v>9.8865920818082156</v>
      </c>
      <c r="Q9" s="1">
        <v>12.121555208568148</v>
      </c>
      <c r="R9" s="1">
        <f t="shared" si="3"/>
        <v>0.81562076084262325</v>
      </c>
    </row>
    <row r="10" spans="1:18" ht="16" x14ac:dyDescent="0.2">
      <c r="A10" s="1">
        <v>3251169</v>
      </c>
      <c r="B10" s="1" t="s">
        <v>33</v>
      </c>
      <c r="C10" s="1" t="s">
        <v>15</v>
      </c>
      <c r="D10" s="1" t="s">
        <v>15</v>
      </c>
      <c r="E10" s="1" t="s">
        <v>34</v>
      </c>
      <c r="F10" s="2">
        <v>5.8079968660000002E-2</v>
      </c>
      <c r="G10" s="1">
        <v>1</v>
      </c>
      <c r="H10" s="1">
        <v>1</v>
      </c>
      <c r="I10">
        <f t="shared" si="0"/>
        <v>0.30297917680840003</v>
      </c>
      <c r="J10" s="1">
        <v>0.66666666666666596</v>
      </c>
      <c r="L10" s="1">
        <v>7</v>
      </c>
      <c r="M10" s="1">
        <v>0.66666666666666596</v>
      </c>
      <c r="N10" s="1">
        <f t="shared" si="1"/>
        <v>3</v>
      </c>
      <c r="O10" s="1">
        <f t="shared" si="2"/>
        <v>0.22222222222222199</v>
      </c>
      <c r="P10" s="1">
        <f>SUM(O$4:O10)</f>
        <v>10.108814304030437</v>
      </c>
      <c r="Q10" s="1">
        <v>12.565999653012591</v>
      </c>
      <c r="R10" s="1">
        <f t="shared" si="3"/>
        <v>0.80445763036504103</v>
      </c>
    </row>
    <row r="11" spans="1:18" ht="16" x14ac:dyDescent="0.2">
      <c r="A11" s="1">
        <v>3080030</v>
      </c>
      <c r="B11" s="1" t="s">
        <v>22</v>
      </c>
      <c r="C11" s="1" t="s">
        <v>15</v>
      </c>
      <c r="D11" s="1" t="s">
        <v>15</v>
      </c>
      <c r="E11" s="1" t="s">
        <v>23</v>
      </c>
      <c r="F11" s="2">
        <v>0</v>
      </c>
      <c r="G11" s="1">
        <v>1</v>
      </c>
      <c r="H11" s="1">
        <v>1</v>
      </c>
      <c r="I11">
        <f t="shared" si="0"/>
        <v>0.26</v>
      </c>
      <c r="J11" s="1">
        <v>3.6666666666666599</v>
      </c>
      <c r="L11" s="1">
        <v>8</v>
      </c>
      <c r="M11" s="1">
        <v>3.6666666666666599</v>
      </c>
      <c r="N11" s="1">
        <f t="shared" si="1"/>
        <v>3.1699250014423126</v>
      </c>
      <c r="O11" s="1">
        <f t="shared" si="2"/>
        <v>1.1567045482143363</v>
      </c>
      <c r="P11" s="1">
        <f>SUM(O$4:O11)</f>
        <v>11.265518852244773</v>
      </c>
      <c r="Q11" s="1">
        <v>12.986619488726895</v>
      </c>
      <c r="R11" s="1">
        <f t="shared" si="3"/>
        <v>0.86747123545306515</v>
      </c>
    </row>
    <row r="12" spans="1:18" ht="16" x14ac:dyDescent="0.2">
      <c r="A12" s="1">
        <v>2518203</v>
      </c>
      <c r="B12" s="1" t="s">
        <v>28</v>
      </c>
      <c r="C12" s="1" t="s">
        <v>29</v>
      </c>
      <c r="D12" s="1" t="s">
        <v>30</v>
      </c>
      <c r="E12" s="1" t="s">
        <v>15</v>
      </c>
      <c r="F12" s="2">
        <v>0.1565825223</v>
      </c>
      <c r="G12" s="1">
        <v>0</v>
      </c>
      <c r="H12" s="1">
        <v>0</v>
      </c>
      <c r="I12">
        <f t="shared" si="0"/>
        <v>0.11587106650199999</v>
      </c>
      <c r="J12" s="1">
        <v>1.3333333333333299</v>
      </c>
      <c r="L12" s="1">
        <v>9</v>
      </c>
      <c r="M12" s="1">
        <v>1.3333333333333299</v>
      </c>
      <c r="N12" s="1">
        <f t="shared" si="1"/>
        <v>3.3219280948873626</v>
      </c>
      <c r="O12" s="1">
        <f t="shared" si="2"/>
        <v>0.40137332755197386</v>
      </c>
      <c r="P12" s="1">
        <f>SUM(O$4:O12)</f>
        <v>11.666892179796747</v>
      </c>
      <c r="Q12" s="1">
        <v>13.187306152502883</v>
      </c>
      <c r="R12" s="1">
        <f t="shared" si="3"/>
        <v>0.88470625045604412</v>
      </c>
    </row>
    <row r="13" spans="1:18" ht="16" x14ac:dyDescent="0.2">
      <c r="A13" s="1">
        <v>308576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5.5710637879999997E-2</v>
      </c>
      <c r="G13" s="1">
        <v>0</v>
      </c>
      <c r="H13" s="1">
        <v>0</v>
      </c>
      <c r="I13">
        <f t="shared" si="0"/>
        <v>4.1225872031199998E-2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11.76324712190271</v>
      </c>
      <c r="Q13" s="1">
        <v>13.283661094608846</v>
      </c>
      <c r="R13" s="1">
        <f t="shared" si="3"/>
        <v>0.8855425502143236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workbookViewId="0">
      <selection activeCell="R4" sqref="R4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2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49</v>
      </c>
      <c r="Q1" s="1" t="s">
        <v>48</v>
      </c>
      <c r="R1" s="1" t="s">
        <v>50</v>
      </c>
    </row>
    <row r="2" spans="1:18" ht="16" x14ac:dyDescent="0.2">
      <c r="A2" s="1">
        <v>1330863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0.99999976160000004</v>
      </c>
      <c r="G2" s="1">
        <v>1</v>
      </c>
      <c r="H2" s="1">
        <v>1</v>
      </c>
      <c r="I2">
        <f>0.74*F2+0.1*G2+0.16*H2</f>
        <v>0.99999982358400008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1626443</v>
      </c>
      <c r="B4" s="1" t="s">
        <v>24</v>
      </c>
      <c r="C4" s="1" t="s">
        <v>15</v>
      </c>
      <c r="D4" s="1" t="s">
        <v>15</v>
      </c>
      <c r="E4" s="1" t="s">
        <v>25</v>
      </c>
      <c r="F4" s="2">
        <v>0.76133453849999999</v>
      </c>
      <c r="G4" s="1">
        <v>1</v>
      </c>
      <c r="H4" s="1">
        <v>1</v>
      </c>
      <c r="I4">
        <f t="shared" ref="I4:I13" si="0">0.74*F4+0.1*G4+0.16*H4</f>
        <v>0.82338755849</v>
      </c>
      <c r="J4" s="1">
        <v>2.6666666666666599</v>
      </c>
      <c r="L4" s="1">
        <v>1</v>
      </c>
      <c r="M4" s="1">
        <v>2.6666666666666599</v>
      </c>
      <c r="N4" s="1">
        <f>LOG(L4+1, 2)</f>
        <v>1</v>
      </c>
      <c r="O4" s="1">
        <f>M4/N4</f>
        <v>2.6666666666666599</v>
      </c>
      <c r="P4" s="1">
        <f>O4</f>
        <v>2.6666666666666599</v>
      </c>
      <c r="Q4" s="1">
        <v>4.3333333333333304</v>
      </c>
      <c r="R4" s="1">
        <f>P4/Q4</f>
        <v>0.6153846153846142</v>
      </c>
    </row>
    <row r="5" spans="1:18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0.75147730109999999</v>
      </c>
      <c r="G5" s="1">
        <v>1</v>
      </c>
      <c r="H5" s="1">
        <v>1</v>
      </c>
      <c r="I5">
        <f t="shared" si="0"/>
        <v>0.816093202814</v>
      </c>
      <c r="J5" s="1">
        <v>3.888888889</v>
      </c>
      <c r="L5" s="1">
        <v>2</v>
      </c>
      <c r="M5" s="1">
        <v>3.888888889</v>
      </c>
      <c r="N5" s="1">
        <f t="shared" ref="N5:N13" si="1">LOG(L5+1, 2)</f>
        <v>1.5849625007211563</v>
      </c>
      <c r="O5" s="1">
        <f t="shared" ref="O5:O13" si="2">M5/N5</f>
        <v>2.4536157084035488</v>
      </c>
      <c r="P5" s="1">
        <f>SUM(O$4:O5)</f>
        <v>5.1202823750702091</v>
      </c>
      <c r="Q5" s="1">
        <v>6.7869490417368787</v>
      </c>
      <c r="R5" s="1">
        <f t="shared" ref="R5:R13" si="3">P5/Q5</f>
        <v>0.75443064970469476</v>
      </c>
    </row>
    <row r="6" spans="1:18" ht="16" x14ac:dyDescent="0.2">
      <c r="A6" s="1">
        <v>1229904</v>
      </c>
      <c r="B6" s="1" t="s">
        <v>17</v>
      </c>
      <c r="C6" s="1" t="s">
        <v>15</v>
      </c>
      <c r="D6" s="1" t="s">
        <v>15</v>
      </c>
      <c r="E6" s="1" t="s">
        <v>18</v>
      </c>
      <c r="F6" s="2">
        <v>0.66558265689999996</v>
      </c>
      <c r="G6" s="1">
        <v>1</v>
      </c>
      <c r="H6" s="1">
        <v>1</v>
      </c>
      <c r="I6">
        <f t="shared" si="0"/>
        <v>0.75253116610600002</v>
      </c>
      <c r="J6" s="1">
        <v>4.3333333333333304</v>
      </c>
      <c r="L6" s="1">
        <v>3</v>
      </c>
      <c r="M6" s="1">
        <v>4.3333333333333304</v>
      </c>
      <c r="N6" s="1">
        <f t="shared" si="1"/>
        <v>2</v>
      </c>
      <c r="O6" s="1">
        <f t="shared" si="2"/>
        <v>2.1666666666666652</v>
      </c>
      <c r="P6" s="1">
        <f>SUM(O$4:O6)</f>
        <v>7.2869490417368743</v>
      </c>
      <c r="Q6" s="1">
        <v>8.6202823752368793</v>
      </c>
      <c r="R6" s="1">
        <f t="shared" si="3"/>
        <v>0.84532602582367655</v>
      </c>
    </row>
    <row r="7" spans="1:18" ht="16" x14ac:dyDescent="0.2">
      <c r="A7" s="1">
        <v>1224625</v>
      </c>
      <c r="B7" s="1" t="s">
        <v>21</v>
      </c>
      <c r="C7" s="1" t="s">
        <v>15</v>
      </c>
      <c r="D7" s="1" t="s">
        <v>15</v>
      </c>
      <c r="E7" s="1" t="s">
        <v>18</v>
      </c>
      <c r="F7" s="2">
        <v>0.65687227250000002</v>
      </c>
      <c r="G7" s="1">
        <v>1</v>
      </c>
      <c r="H7" s="1">
        <v>1</v>
      </c>
      <c r="I7">
        <f t="shared" si="0"/>
        <v>0.74608548164999999</v>
      </c>
      <c r="J7" s="1">
        <v>3.6666666669999999</v>
      </c>
      <c r="L7" s="1">
        <v>4</v>
      </c>
      <c r="M7" s="1">
        <v>3.6666666669999999</v>
      </c>
      <c r="N7" s="1">
        <f t="shared" si="1"/>
        <v>2.3219280948873622</v>
      </c>
      <c r="O7" s="1">
        <f t="shared" si="2"/>
        <v>1.5791473797460001</v>
      </c>
      <c r="P7" s="1">
        <f>SUM(O$4:O7)</f>
        <v>8.8660964214828741</v>
      </c>
      <c r="Q7" s="1">
        <v>10.199429754839318</v>
      </c>
      <c r="R7" s="1">
        <f t="shared" si="3"/>
        <v>0.86927373731616531</v>
      </c>
    </row>
    <row r="8" spans="1:18" ht="16" x14ac:dyDescent="0.2">
      <c r="A8" s="1">
        <v>3462199</v>
      </c>
      <c r="B8" s="1" t="s">
        <v>31</v>
      </c>
      <c r="C8" s="1" t="s">
        <v>15</v>
      </c>
      <c r="D8" s="1" t="s">
        <v>15</v>
      </c>
      <c r="E8" s="1" t="s">
        <v>32</v>
      </c>
      <c r="F8" s="2">
        <v>0.64176458120000002</v>
      </c>
      <c r="G8" s="1">
        <v>1</v>
      </c>
      <c r="H8" s="1">
        <v>1</v>
      </c>
      <c r="I8">
        <f t="shared" si="0"/>
        <v>0.73490579008800005</v>
      </c>
      <c r="J8" s="1">
        <v>1.3333333333333299</v>
      </c>
      <c r="L8" s="1">
        <v>5</v>
      </c>
      <c r="M8" s="1">
        <v>1.3333333333333299</v>
      </c>
      <c r="N8" s="1">
        <f t="shared" si="1"/>
        <v>2.5849625007211561</v>
      </c>
      <c r="O8" s="1">
        <f t="shared" si="2"/>
        <v>0.51580374297938747</v>
      </c>
      <c r="P8" s="1">
        <f>SUM(O$4:O8)</f>
        <v>9.3819001644622624</v>
      </c>
      <c r="Q8" s="1">
        <v>11.231037240798093</v>
      </c>
      <c r="R8" s="1">
        <f t="shared" si="3"/>
        <v>0.83535473735065024</v>
      </c>
    </row>
    <row r="9" spans="1:18" ht="16" x14ac:dyDescent="0.2">
      <c r="A9" s="1">
        <v>1994402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0.60901641849999999</v>
      </c>
      <c r="G9" s="1">
        <v>1</v>
      </c>
      <c r="H9" s="1">
        <v>1</v>
      </c>
      <c r="I9">
        <f t="shared" si="0"/>
        <v>0.71067214969000003</v>
      </c>
      <c r="J9" s="1">
        <v>2.5</v>
      </c>
      <c r="L9" s="1">
        <v>6</v>
      </c>
      <c r="M9" s="1">
        <v>2.5</v>
      </c>
      <c r="N9" s="1">
        <f t="shared" si="1"/>
        <v>2.8073549220576042</v>
      </c>
      <c r="O9" s="1">
        <f t="shared" si="2"/>
        <v>0.89051796777005543</v>
      </c>
      <c r="P9" s="1">
        <f>SUM(O$4:O9)</f>
        <v>10.272418132232318</v>
      </c>
      <c r="Q9" s="1">
        <v>12.121555208568148</v>
      </c>
      <c r="R9" s="1">
        <f t="shared" si="3"/>
        <v>0.84745050907091823</v>
      </c>
    </row>
    <row r="10" spans="1:18" ht="16" x14ac:dyDescent="0.2">
      <c r="A10" s="1">
        <v>3251169</v>
      </c>
      <c r="B10" s="1" t="s">
        <v>33</v>
      </c>
      <c r="C10" s="1" t="s">
        <v>15</v>
      </c>
      <c r="D10" s="1" t="s">
        <v>15</v>
      </c>
      <c r="E10" s="1" t="s">
        <v>34</v>
      </c>
      <c r="F10" s="2">
        <v>0.4902746677</v>
      </c>
      <c r="G10" s="1">
        <v>1</v>
      </c>
      <c r="H10" s="1">
        <v>1</v>
      </c>
      <c r="I10">
        <f t="shared" si="0"/>
        <v>0.62280325409800008</v>
      </c>
      <c r="J10" s="1">
        <v>0.66666666666666596</v>
      </c>
      <c r="L10" s="1">
        <v>7</v>
      </c>
      <c r="M10" s="1">
        <v>0.66666666666666596</v>
      </c>
      <c r="N10" s="1">
        <f t="shared" si="1"/>
        <v>3</v>
      </c>
      <c r="O10" s="1">
        <f t="shared" si="2"/>
        <v>0.22222222222222199</v>
      </c>
      <c r="P10" s="1">
        <f>SUM(O$4:O10)</f>
        <v>10.494640354454539</v>
      </c>
      <c r="Q10" s="1">
        <v>12.565999653012591</v>
      </c>
      <c r="R10" s="1">
        <f t="shared" si="3"/>
        <v>0.83516159830058079</v>
      </c>
    </row>
    <row r="11" spans="1:18" ht="16" x14ac:dyDescent="0.2">
      <c r="A11" s="1">
        <v>3080030</v>
      </c>
      <c r="B11" s="1" t="s">
        <v>22</v>
      </c>
      <c r="C11" s="1" t="s">
        <v>15</v>
      </c>
      <c r="D11" s="1" t="s">
        <v>15</v>
      </c>
      <c r="E11" s="1" t="s">
        <v>23</v>
      </c>
      <c r="F11" s="2">
        <v>0.41914799809999997</v>
      </c>
      <c r="G11" s="1">
        <v>1</v>
      </c>
      <c r="H11" s="1">
        <v>1</v>
      </c>
      <c r="I11">
        <f t="shared" si="0"/>
        <v>0.570169518594</v>
      </c>
      <c r="J11" s="1">
        <v>3.6666666666666599</v>
      </c>
      <c r="L11" s="1">
        <v>8</v>
      </c>
      <c r="M11" s="1">
        <v>3.6666666666666599</v>
      </c>
      <c r="N11" s="1">
        <f t="shared" si="1"/>
        <v>3.1699250014423126</v>
      </c>
      <c r="O11" s="1">
        <f t="shared" si="2"/>
        <v>1.1567045482143363</v>
      </c>
      <c r="P11" s="1">
        <f>SUM(O$4:O11)</f>
        <v>11.651344902668875</v>
      </c>
      <c r="Q11" s="1">
        <v>12.986619488726895</v>
      </c>
      <c r="R11" s="1">
        <f t="shared" si="3"/>
        <v>0.89718074151497917</v>
      </c>
    </row>
    <row r="12" spans="1:18" ht="16" x14ac:dyDescent="0.2">
      <c r="A12" s="1">
        <v>308576</v>
      </c>
      <c r="B12" s="1" t="s">
        <v>35</v>
      </c>
      <c r="C12" s="1" t="s">
        <v>15</v>
      </c>
      <c r="D12" s="1" t="s">
        <v>15</v>
      </c>
      <c r="E12" s="1" t="s">
        <v>15</v>
      </c>
      <c r="F12" s="2">
        <v>0.69104039669999995</v>
      </c>
      <c r="G12" s="1">
        <v>0</v>
      </c>
      <c r="H12" s="1">
        <v>0</v>
      </c>
      <c r="I12">
        <f t="shared" si="0"/>
        <v>0.511369893558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11.751688234556868</v>
      </c>
      <c r="Q12" s="1">
        <v>13.187306152502883</v>
      </c>
      <c r="R12" s="1">
        <f t="shared" si="3"/>
        <v>0.89113637756308994</v>
      </c>
    </row>
    <row r="13" spans="1:18" ht="16" x14ac:dyDescent="0.2">
      <c r="A13" s="1">
        <v>2518203</v>
      </c>
      <c r="B13" s="1" t="s">
        <v>28</v>
      </c>
      <c r="C13" s="1" t="s">
        <v>29</v>
      </c>
      <c r="D13" s="1" t="s">
        <v>30</v>
      </c>
      <c r="E13" s="1" t="s">
        <v>15</v>
      </c>
      <c r="F13" s="2">
        <v>0.64200448990000003</v>
      </c>
      <c r="G13" s="1">
        <v>0</v>
      </c>
      <c r="H13" s="1">
        <v>0</v>
      </c>
      <c r="I13">
        <f t="shared" si="0"/>
        <v>0.475083322526</v>
      </c>
      <c r="J13" s="1">
        <v>1.3333333333333299</v>
      </c>
      <c r="L13" s="1">
        <v>10</v>
      </c>
      <c r="M13" s="1">
        <v>1.3333333333333299</v>
      </c>
      <c r="N13" s="1">
        <f t="shared" si="1"/>
        <v>3.4594316186372978</v>
      </c>
      <c r="O13" s="1">
        <f t="shared" si="2"/>
        <v>0.38541976842384945</v>
      </c>
      <c r="P13" s="1">
        <f>SUM(O$4:O13)</f>
        <v>12.137108002980717</v>
      </c>
      <c r="Q13" s="1">
        <v>13.283661094608846</v>
      </c>
      <c r="R13" s="1">
        <f t="shared" si="3"/>
        <v>0.91368696600567034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Q2</vt:lpstr>
      <vt:lpstr>Q2 - noFea</vt:lpstr>
      <vt:lpstr>All+lab+fea</vt:lpstr>
      <vt:lpstr>All+lab+noFea</vt:lpstr>
      <vt:lpstr>All+noLab+fea</vt:lpstr>
      <vt:lpstr>All+noLab+noFea</vt:lpstr>
      <vt:lpstr>ELMo+lab</vt:lpstr>
      <vt:lpstr>TF-IDF+lab</vt:lpstr>
      <vt:lpstr>USE+lab</vt:lpstr>
      <vt:lpstr>ELMo</vt:lpstr>
      <vt:lpstr>TF-IDF</vt:lpstr>
      <vt:lpstr>USE</vt:lpstr>
      <vt:lpstr>GS</vt:lpstr>
      <vt:lpstr>Chart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卢煜</dc:creator>
  <cp:lastModifiedBy>Lu, Yu</cp:lastModifiedBy>
  <dcterms:created xsi:type="dcterms:W3CDTF">2019-09-02T01:30:32Z</dcterms:created>
  <dcterms:modified xsi:type="dcterms:W3CDTF">2019-09-11T14:28:38Z</dcterms:modified>
</cp:coreProperties>
</file>