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luyu/Documents/Master Thesis/rating/lab_10q_sp/Creatinine_top10mix_sp/xlsx/"/>
    </mc:Choice>
  </mc:AlternateContent>
  <xr:revisionPtr revIDLastSave="0" documentId="13_ncr:1_{5D565704-9A66-BB42-B700-93F75E81FD7C}" xr6:coauthVersionLast="36" xr6:coauthVersionMax="36" xr10:uidLastSave="{00000000-0000-0000-0000-000000000000}"/>
  <bookViews>
    <workbookView xWindow="0" yWindow="460" windowWidth="23040" windowHeight="9380" firstSheet="1" activeTab="2" xr2:uid="{00000000-000D-0000-FFFF-FFFF00000000}"/>
  </bookViews>
  <sheets>
    <sheet name="Q3" sheetId="1" r:id="rId1"/>
    <sheet name="Q3 - noFea" sheetId="2" r:id="rId2"/>
    <sheet name="All+lab+fea" sheetId="11" r:id="rId3"/>
    <sheet name="All+lab+noFea" sheetId="12" r:id="rId4"/>
    <sheet name="All+noLab+fea" sheetId="13" r:id="rId5"/>
    <sheet name="All+noLab+noFea" sheetId="14" r:id="rId6"/>
    <sheet name="ELMo+lab" sheetId="3" r:id="rId7"/>
    <sheet name="TF-IDF+lab" sheetId="4" r:id="rId8"/>
    <sheet name="USE+lab" sheetId="5" r:id="rId9"/>
    <sheet name="ELMo" sheetId="6" r:id="rId10"/>
    <sheet name="TF-IDF" sheetId="7" r:id="rId11"/>
    <sheet name="USE" sheetId="8" r:id="rId12"/>
    <sheet name="GS" sheetId="9" r:id="rId13"/>
    <sheet name="Chart" sheetId="10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3" l="1"/>
  <c r="Q13" i="13"/>
  <c r="R13" i="13" s="1"/>
  <c r="Q12" i="13"/>
  <c r="R12" i="13" s="1"/>
  <c r="Q11" i="13"/>
  <c r="R11" i="13" s="1"/>
  <c r="Q10" i="13"/>
  <c r="R10" i="13" s="1"/>
  <c r="Q9" i="13"/>
  <c r="R9" i="13" s="1"/>
  <c r="Q8" i="13"/>
  <c r="R8" i="13" s="1"/>
  <c r="Q7" i="13"/>
  <c r="R7" i="13" s="1"/>
  <c r="Q6" i="13"/>
  <c r="R6" i="13" s="1"/>
  <c r="Q5" i="13"/>
  <c r="R5" i="13" s="1"/>
  <c r="Q4" i="13"/>
  <c r="R4" i="13" s="1"/>
  <c r="L9" i="13"/>
  <c r="L10" i="13"/>
  <c r="L11" i="13"/>
  <c r="L7" i="13"/>
  <c r="L6" i="13"/>
  <c r="L8" i="13"/>
  <c r="L12" i="13"/>
  <c r="L13" i="13"/>
  <c r="L4" i="13"/>
  <c r="L5" i="13"/>
  <c r="L6" i="14"/>
  <c r="L10" i="14"/>
  <c r="L11" i="14"/>
  <c r="L13" i="14"/>
  <c r="L5" i="14"/>
  <c r="L7" i="14"/>
  <c r="L9" i="14"/>
  <c r="L12" i="14"/>
  <c r="L4" i="14"/>
  <c r="L8" i="14"/>
  <c r="L2" i="14"/>
  <c r="S8" i="13" l="1"/>
  <c r="U8" i="13" s="1"/>
  <c r="S4" i="13"/>
  <c r="U4" i="13" s="1"/>
  <c r="S13" i="13"/>
  <c r="U13" i="13" s="1"/>
  <c r="S9" i="13"/>
  <c r="U9" i="13" s="1"/>
  <c r="S5" i="13"/>
  <c r="U5" i="13" s="1"/>
  <c r="S12" i="13"/>
  <c r="U12" i="13" s="1"/>
  <c r="S10" i="13"/>
  <c r="U10" i="13" s="1"/>
  <c r="S6" i="13"/>
  <c r="U6" i="13" s="1"/>
  <c r="S11" i="13"/>
  <c r="U11" i="13" s="1"/>
  <c r="S7" i="13"/>
  <c r="U7" i="13" s="1"/>
  <c r="Q13" i="14"/>
  <c r="R13" i="14" s="1"/>
  <c r="Q12" i="14"/>
  <c r="R12" i="14" s="1"/>
  <c r="Q11" i="14"/>
  <c r="R11" i="14" s="1"/>
  <c r="Q10" i="14"/>
  <c r="R10" i="14" s="1"/>
  <c r="Q9" i="14"/>
  <c r="R9" i="14" s="1"/>
  <c r="Q8" i="14"/>
  <c r="R8" i="14" s="1"/>
  <c r="Q7" i="14"/>
  <c r="R7" i="14" s="1"/>
  <c r="Q6" i="14"/>
  <c r="R6" i="14" s="1"/>
  <c r="Q5" i="14"/>
  <c r="R5" i="14" s="1"/>
  <c r="Q4" i="14"/>
  <c r="R4" i="14" s="1"/>
  <c r="S13" i="12"/>
  <c r="T13" i="12" s="1"/>
  <c r="S12" i="12"/>
  <c r="T12" i="12" s="1"/>
  <c r="S11" i="12"/>
  <c r="T11" i="12" s="1"/>
  <c r="S10" i="12"/>
  <c r="T10" i="12" s="1"/>
  <c r="S9" i="12"/>
  <c r="T9" i="12" s="1"/>
  <c r="S8" i="12"/>
  <c r="T8" i="12" s="1"/>
  <c r="S7" i="12"/>
  <c r="T7" i="12" s="1"/>
  <c r="S6" i="12"/>
  <c r="T6" i="12" s="1"/>
  <c r="S5" i="12"/>
  <c r="T5" i="12" s="1"/>
  <c r="S4" i="12"/>
  <c r="T4" i="12" s="1"/>
  <c r="S13" i="11"/>
  <c r="T13" i="11" s="1"/>
  <c r="S12" i="11"/>
  <c r="T12" i="11" s="1"/>
  <c r="S11" i="11"/>
  <c r="T11" i="11" s="1"/>
  <c r="S10" i="11"/>
  <c r="T10" i="11" s="1"/>
  <c r="S9" i="11"/>
  <c r="T9" i="11" s="1"/>
  <c r="S8" i="11"/>
  <c r="T8" i="11" s="1"/>
  <c r="S7" i="11"/>
  <c r="T7" i="11" s="1"/>
  <c r="S6" i="11"/>
  <c r="T6" i="11" s="1"/>
  <c r="S5" i="11"/>
  <c r="T5" i="11" s="1"/>
  <c r="S4" i="11"/>
  <c r="T4" i="11" s="1"/>
  <c r="N2" i="12"/>
  <c r="N6" i="12"/>
  <c r="N5" i="12"/>
  <c r="N4" i="12"/>
  <c r="N11" i="12"/>
  <c r="N8" i="12"/>
  <c r="N9" i="12"/>
  <c r="N10" i="12"/>
  <c r="N7" i="12"/>
  <c r="N12" i="12"/>
  <c r="N13" i="12"/>
  <c r="N4" i="11"/>
  <c r="N5" i="11"/>
  <c r="N6" i="11"/>
  <c r="N9" i="11"/>
  <c r="N7" i="11"/>
  <c r="N10" i="11"/>
  <c r="N11" i="11"/>
  <c r="N8" i="11"/>
  <c r="N12" i="11"/>
  <c r="N13" i="11"/>
  <c r="N2" i="11"/>
  <c r="S10" i="14" l="1"/>
  <c r="U10" i="14" s="1"/>
  <c r="S6" i="14"/>
  <c r="U6" i="14" s="1"/>
  <c r="S13" i="14"/>
  <c r="U13" i="14" s="1"/>
  <c r="S11" i="14"/>
  <c r="U11" i="14" s="1"/>
  <c r="S9" i="14"/>
  <c r="U9" i="14" s="1"/>
  <c r="S7" i="14"/>
  <c r="U7" i="14" s="1"/>
  <c r="S5" i="14"/>
  <c r="U5" i="14" s="1"/>
  <c r="S8" i="14"/>
  <c r="U8" i="14" s="1"/>
  <c r="S4" i="14"/>
  <c r="U4" i="14" s="1"/>
  <c r="S12" i="14"/>
  <c r="U12" i="14" s="1"/>
  <c r="U11" i="12"/>
  <c r="W11" i="12" s="1"/>
  <c r="U7" i="12"/>
  <c r="W7" i="12" s="1"/>
  <c r="U12" i="12"/>
  <c r="W12" i="12" s="1"/>
  <c r="U10" i="12"/>
  <c r="W10" i="12" s="1"/>
  <c r="U8" i="12"/>
  <c r="W8" i="12" s="1"/>
  <c r="U6" i="12"/>
  <c r="W6" i="12" s="1"/>
  <c r="U4" i="12"/>
  <c r="W4" i="12" s="1"/>
  <c r="U9" i="12"/>
  <c r="W9" i="12" s="1"/>
  <c r="U13" i="12"/>
  <c r="W13" i="12" s="1"/>
  <c r="U5" i="12"/>
  <c r="W5" i="12" s="1"/>
  <c r="U13" i="11"/>
  <c r="W13" i="11" s="1"/>
  <c r="U9" i="11"/>
  <c r="W9" i="11" s="1"/>
  <c r="U5" i="11"/>
  <c r="W5" i="11" s="1"/>
  <c r="U12" i="11"/>
  <c r="W12" i="11" s="1"/>
  <c r="U6" i="11"/>
  <c r="W6" i="11" s="1"/>
  <c r="U11" i="11"/>
  <c r="W11" i="11" s="1"/>
  <c r="U7" i="11"/>
  <c r="W7" i="11" s="1"/>
  <c r="U8" i="11"/>
  <c r="W8" i="11" s="1"/>
  <c r="U10" i="11"/>
  <c r="W10" i="11" s="1"/>
  <c r="U4" i="11"/>
  <c r="W4" i="11" s="1"/>
  <c r="I5" i="5"/>
  <c r="I10" i="5"/>
  <c r="I4" i="5"/>
  <c r="I9" i="5"/>
  <c r="I7" i="5"/>
  <c r="I6" i="5"/>
  <c r="I11" i="5"/>
  <c r="I8" i="5"/>
  <c r="I12" i="5"/>
  <c r="I13" i="5"/>
  <c r="I5" i="4"/>
  <c r="I7" i="4"/>
  <c r="I4" i="4"/>
  <c r="I11" i="4"/>
  <c r="I10" i="4"/>
  <c r="I9" i="4"/>
  <c r="I8" i="4"/>
  <c r="I6" i="4"/>
  <c r="I12" i="4"/>
  <c r="I13" i="4"/>
  <c r="I7" i="3"/>
  <c r="I4" i="3"/>
  <c r="I5" i="3"/>
  <c r="I12" i="3"/>
  <c r="I6" i="3"/>
  <c r="I8" i="3"/>
  <c r="I9" i="3"/>
  <c r="I10" i="3"/>
  <c r="I11" i="3"/>
  <c r="I13" i="3"/>
  <c r="I2" i="5"/>
  <c r="I2" i="4"/>
  <c r="I2" i="3"/>
  <c r="N13" i="5"/>
  <c r="O13" i="5" s="1"/>
  <c r="N12" i="5"/>
  <c r="O12" i="5" s="1"/>
  <c r="N11" i="5"/>
  <c r="O11" i="5" s="1"/>
  <c r="N10" i="5"/>
  <c r="O10" i="5" s="1"/>
  <c r="N9" i="5"/>
  <c r="O9" i="5" s="1"/>
  <c r="N8" i="5"/>
  <c r="O8" i="5" s="1"/>
  <c r="N7" i="5"/>
  <c r="O7" i="5" s="1"/>
  <c r="N6" i="5"/>
  <c r="O6" i="5" s="1"/>
  <c r="N5" i="5"/>
  <c r="O5" i="5" s="1"/>
  <c r="N4" i="5"/>
  <c r="O4" i="5" s="1"/>
  <c r="N13" i="4"/>
  <c r="O13" i="4" s="1"/>
  <c r="N12" i="4"/>
  <c r="O12" i="4" s="1"/>
  <c r="N11" i="4"/>
  <c r="O11" i="4" s="1"/>
  <c r="N10" i="4"/>
  <c r="O10" i="4" s="1"/>
  <c r="N9" i="4"/>
  <c r="O9" i="4" s="1"/>
  <c r="N8" i="4"/>
  <c r="O8" i="4" s="1"/>
  <c r="N7" i="4"/>
  <c r="O7" i="4" s="1"/>
  <c r="N6" i="4"/>
  <c r="O6" i="4" s="1"/>
  <c r="N5" i="4"/>
  <c r="O5" i="4" s="1"/>
  <c r="N4" i="4"/>
  <c r="O4" i="4" s="1"/>
  <c r="N13" i="3"/>
  <c r="O13" i="3" s="1"/>
  <c r="N12" i="3"/>
  <c r="O12" i="3" s="1"/>
  <c r="N11" i="3"/>
  <c r="O11" i="3" s="1"/>
  <c r="N10" i="3"/>
  <c r="O10" i="3" s="1"/>
  <c r="N9" i="3"/>
  <c r="O9" i="3" s="1"/>
  <c r="N8" i="3"/>
  <c r="O8" i="3" s="1"/>
  <c r="N7" i="3"/>
  <c r="O7" i="3" s="1"/>
  <c r="N6" i="3"/>
  <c r="O6" i="3" s="1"/>
  <c r="N5" i="3"/>
  <c r="O5" i="3" s="1"/>
  <c r="N4" i="3"/>
  <c r="O4" i="3" s="1"/>
  <c r="K13" i="8"/>
  <c r="L13" i="8" s="1"/>
  <c r="K12" i="8"/>
  <c r="L12" i="8" s="1"/>
  <c r="K11" i="8"/>
  <c r="L11" i="8" s="1"/>
  <c r="K10" i="8"/>
  <c r="L10" i="8" s="1"/>
  <c r="K9" i="8"/>
  <c r="L9" i="8" s="1"/>
  <c r="K8" i="8"/>
  <c r="L8" i="8" s="1"/>
  <c r="K7" i="8"/>
  <c r="L7" i="8" s="1"/>
  <c r="K6" i="8"/>
  <c r="L6" i="8" s="1"/>
  <c r="K5" i="8"/>
  <c r="L5" i="8" s="1"/>
  <c r="K4" i="8"/>
  <c r="L4" i="8" s="1"/>
  <c r="K13" i="7"/>
  <c r="L13" i="7" s="1"/>
  <c r="K12" i="7"/>
  <c r="L12" i="7" s="1"/>
  <c r="K11" i="7"/>
  <c r="L11" i="7" s="1"/>
  <c r="K10" i="7"/>
  <c r="L10" i="7" s="1"/>
  <c r="K9" i="7"/>
  <c r="L9" i="7" s="1"/>
  <c r="K8" i="7"/>
  <c r="L8" i="7" s="1"/>
  <c r="K7" i="7"/>
  <c r="L7" i="7" s="1"/>
  <c r="K6" i="7"/>
  <c r="L6" i="7" s="1"/>
  <c r="K5" i="7"/>
  <c r="L5" i="7" s="1"/>
  <c r="K4" i="7"/>
  <c r="L4" i="7" s="1"/>
  <c r="K13" i="6"/>
  <c r="L13" i="6" s="1"/>
  <c r="K12" i="6"/>
  <c r="L12" i="6" s="1"/>
  <c r="K11" i="6"/>
  <c r="L11" i="6" s="1"/>
  <c r="K10" i="6"/>
  <c r="L10" i="6" s="1"/>
  <c r="K9" i="6"/>
  <c r="L9" i="6" s="1"/>
  <c r="K8" i="6"/>
  <c r="L8" i="6" s="1"/>
  <c r="K7" i="6"/>
  <c r="L7" i="6" s="1"/>
  <c r="K6" i="6"/>
  <c r="L6" i="6" s="1"/>
  <c r="K5" i="6"/>
  <c r="L5" i="6" s="1"/>
  <c r="K4" i="6"/>
  <c r="L4" i="6" s="1"/>
  <c r="N13" i="9"/>
  <c r="O13" i="9" s="1"/>
  <c r="N12" i="9"/>
  <c r="O12" i="9" s="1"/>
  <c r="N11" i="9"/>
  <c r="O11" i="9" s="1"/>
  <c r="N10" i="9"/>
  <c r="O10" i="9" s="1"/>
  <c r="N9" i="9"/>
  <c r="O9" i="9" s="1"/>
  <c r="N8" i="9"/>
  <c r="O8" i="9" s="1"/>
  <c r="N7" i="9"/>
  <c r="O7" i="9" s="1"/>
  <c r="N6" i="9"/>
  <c r="O6" i="9" s="1"/>
  <c r="N5" i="9"/>
  <c r="O5" i="9" s="1"/>
  <c r="N4" i="9"/>
  <c r="O4" i="9" s="1"/>
  <c r="R13" i="1"/>
  <c r="R12" i="1"/>
  <c r="R11" i="1"/>
  <c r="R10" i="1"/>
  <c r="R9" i="1"/>
  <c r="R8" i="1"/>
  <c r="R7" i="1"/>
  <c r="R6" i="1"/>
  <c r="R5" i="1"/>
  <c r="R4" i="1"/>
  <c r="R2" i="1"/>
  <c r="P13" i="5" l="1"/>
  <c r="R13" i="5" s="1"/>
  <c r="P11" i="5"/>
  <c r="R11" i="5" s="1"/>
  <c r="P9" i="5"/>
  <c r="R9" i="5" s="1"/>
  <c r="P7" i="5"/>
  <c r="R7" i="5" s="1"/>
  <c r="P5" i="5"/>
  <c r="R5" i="5" s="1"/>
  <c r="P10" i="5"/>
  <c r="R10" i="5" s="1"/>
  <c r="P6" i="5"/>
  <c r="R6" i="5" s="1"/>
  <c r="P4" i="5"/>
  <c r="R4" i="5" s="1"/>
  <c r="P8" i="5"/>
  <c r="R8" i="5" s="1"/>
  <c r="P12" i="5"/>
  <c r="R12" i="5" s="1"/>
  <c r="P13" i="4"/>
  <c r="R13" i="4" s="1"/>
  <c r="P11" i="4"/>
  <c r="R11" i="4" s="1"/>
  <c r="P9" i="4"/>
  <c r="R9" i="4" s="1"/>
  <c r="P7" i="4"/>
  <c r="R7" i="4" s="1"/>
  <c r="P5" i="4"/>
  <c r="R5" i="4" s="1"/>
  <c r="P12" i="4"/>
  <c r="R12" i="4" s="1"/>
  <c r="P10" i="4"/>
  <c r="R10" i="4" s="1"/>
  <c r="P8" i="4"/>
  <c r="R8" i="4" s="1"/>
  <c r="P6" i="4"/>
  <c r="R6" i="4" s="1"/>
  <c r="P4" i="4"/>
  <c r="R4" i="4" s="1"/>
  <c r="P12" i="3"/>
  <c r="R12" i="3" s="1"/>
  <c r="P10" i="3"/>
  <c r="R10" i="3" s="1"/>
  <c r="P8" i="3"/>
  <c r="R8" i="3" s="1"/>
  <c r="P6" i="3"/>
  <c r="R6" i="3" s="1"/>
  <c r="P4" i="3"/>
  <c r="R4" i="3" s="1"/>
  <c r="P13" i="3"/>
  <c r="R13" i="3" s="1"/>
  <c r="P11" i="3"/>
  <c r="R11" i="3" s="1"/>
  <c r="P9" i="3"/>
  <c r="R9" i="3" s="1"/>
  <c r="P7" i="3"/>
  <c r="R7" i="3" s="1"/>
  <c r="P5" i="3"/>
  <c r="R5" i="3" s="1"/>
  <c r="M11" i="8"/>
  <c r="O11" i="8" s="1"/>
  <c r="M7" i="8"/>
  <c r="O7" i="8" s="1"/>
  <c r="M10" i="8"/>
  <c r="O10" i="8" s="1"/>
  <c r="M13" i="8"/>
  <c r="O13" i="8" s="1"/>
  <c r="M9" i="8"/>
  <c r="O9" i="8" s="1"/>
  <c r="M5" i="8"/>
  <c r="O5" i="8" s="1"/>
  <c r="M4" i="8"/>
  <c r="O4" i="8" s="1"/>
  <c r="M12" i="8"/>
  <c r="O12" i="8" s="1"/>
  <c r="M6" i="8"/>
  <c r="O6" i="8" s="1"/>
  <c r="M8" i="8"/>
  <c r="O8" i="8" s="1"/>
  <c r="M7" i="7"/>
  <c r="O7" i="7" s="1"/>
  <c r="M8" i="7"/>
  <c r="O8" i="7" s="1"/>
  <c r="M6" i="7"/>
  <c r="O6" i="7" s="1"/>
  <c r="M13" i="7"/>
  <c r="O13" i="7" s="1"/>
  <c r="M11" i="7"/>
  <c r="O11" i="7" s="1"/>
  <c r="M9" i="7"/>
  <c r="O9" i="7" s="1"/>
  <c r="M5" i="7"/>
  <c r="O5" i="7" s="1"/>
  <c r="M12" i="7"/>
  <c r="O12" i="7" s="1"/>
  <c r="M4" i="7"/>
  <c r="O4" i="7" s="1"/>
  <c r="M10" i="7"/>
  <c r="O10" i="7" s="1"/>
  <c r="M13" i="6"/>
  <c r="O13" i="6" s="1"/>
  <c r="M9" i="6"/>
  <c r="O9" i="6" s="1"/>
  <c r="M5" i="6"/>
  <c r="O5" i="6" s="1"/>
  <c r="M10" i="6"/>
  <c r="O10" i="6" s="1"/>
  <c r="M4" i="6"/>
  <c r="O4" i="6" s="1"/>
  <c r="M11" i="6"/>
  <c r="O11" i="6" s="1"/>
  <c r="M7" i="6"/>
  <c r="O7" i="6" s="1"/>
  <c r="M12" i="6"/>
  <c r="O12" i="6" s="1"/>
  <c r="M8" i="6"/>
  <c r="O8" i="6" s="1"/>
  <c r="M6" i="6"/>
  <c r="O6" i="6" s="1"/>
  <c r="P12" i="9"/>
  <c r="P4" i="9"/>
  <c r="P9" i="9"/>
  <c r="P6" i="9"/>
  <c r="P11" i="9"/>
  <c r="P8" i="9"/>
  <c r="P13" i="9"/>
  <c r="P5" i="9"/>
  <c r="P10" i="9"/>
  <c r="P7" i="9"/>
  <c r="R2" i="2"/>
  <c r="R4" i="2"/>
  <c r="R5" i="2"/>
  <c r="R6" i="2"/>
  <c r="R7" i="2"/>
  <c r="R8" i="2"/>
  <c r="R9" i="2"/>
  <c r="R10" i="2"/>
  <c r="R11" i="2"/>
  <c r="R12" i="2"/>
  <c r="R13" i="2"/>
</calcChain>
</file>

<file path=xl/sharedStrings.xml><?xml version="1.0" encoding="utf-8"?>
<sst xmlns="http://schemas.openxmlformats.org/spreadsheetml/2006/main" count="749" uniqueCount="55">
  <si>
    <t>TF-IDF</t>
  </si>
  <si>
    <t>ELMo</t>
  </si>
  <si>
    <t>USE</t>
  </si>
  <si>
    <t>Sentence length</t>
  </si>
  <si>
    <t>Stopword count</t>
  </si>
  <si>
    <t>WH question type</t>
  </si>
  <si>
    <t>Glucose test</t>
  </si>
  <si>
    <t>Glucose range</t>
  </si>
  <si>
    <t>HbA1c test</t>
  </si>
  <si>
    <t>HbA1c range</t>
  </si>
  <si>
    <t>Creatinine test</t>
  </si>
  <si>
    <t>Creatinine range</t>
  </si>
  <si>
    <t>Total</t>
  </si>
  <si>
    <t>GS</t>
  </si>
  <si>
    <t xml:space="preserve">is a 53.0 mg CREATININE level normal for a woman? </t>
  </si>
  <si>
    <t>[]</t>
  </si>
  <si>
    <t>['Creatinine', '=', '53.0', 'mg']</t>
  </si>
  <si>
    <t xml:space="preserve">Im male 45 years old, my creatinine results is 71.3 what is its means? </t>
  </si>
  <si>
    <t>['Creatinine', '=', '45', 'years', 'Creatinine', '=', '71.3']</t>
  </si>
  <si>
    <t>Albumin/Creatinine ratio? Is an Albumin/Creatinine ratio of 0.7 normal? Im female, 29.</t>
  </si>
  <si>
    <t>['Creatinine_ratio', '=', '0.7']</t>
  </si>
  <si>
    <t xml:space="preserve">if creatinine level is 42 in the result of blood test, is it serious problem in the renal function? </t>
  </si>
  <si>
    <t>['Creatinine', '=', '42']</t>
  </si>
  <si>
    <t xml:space="preserve">I am female. Age 55years. My S creatinine 5.1 what can I do? </t>
  </si>
  <si>
    <t>['Creatinine', '=', '5.1']</t>
  </si>
  <si>
    <t xml:space="preserve">is creatinine level 1.7 high for a man hyoertensive aged 75y? </t>
  </si>
  <si>
    <t>['Creatinine', '=', '1.7']</t>
  </si>
  <si>
    <t>my serum creatinine level is 1.42 is it riski? i am alcoholic</t>
  </si>
  <si>
    <t>['serum_creatinine_level', '=', '1.42']</t>
  </si>
  <si>
    <t>diabetes, creatinine 3? my mother has type 2 diabetes, now creatinine level is 3. any suggestions?</t>
  </si>
  <si>
    <t>['Creatinine', '=', '3']</t>
  </si>
  <si>
    <t xml:space="preserve">i am 58 yrs old my creatinine are 6.7 how long will i live without dailysis? </t>
  </si>
  <si>
    <t>['Creatinine', '=', '58', 'Creatinine', '=', '6.7']</t>
  </si>
  <si>
    <t>postprandial blood glucose level 166 milligrams is normal or not? if NO, then what is normal level?</t>
  </si>
  <si>
    <t xml:space="preserve">what is the normal blood sugar level for 27 year old male? </t>
  </si>
  <si>
    <t>['blood_glucose_measurement,', '=', '27,', 'year']</t>
  </si>
  <si>
    <t>With lab</t>
  </si>
  <si>
    <t>No lab</t>
  </si>
  <si>
    <t>ELMo+lab - nDCG</t>
  </si>
  <si>
    <t>tfidf+lab - nDCG</t>
  </si>
  <si>
    <t>USE+lab - nDCG</t>
  </si>
  <si>
    <t>ELMo - nDCG</t>
  </si>
  <si>
    <t>tfidf - nDCG</t>
  </si>
  <si>
    <t>USE - nDCG</t>
  </si>
  <si>
    <t>i</t>
  </si>
  <si>
    <t>Rel i</t>
  </si>
  <si>
    <t>log2(i+1)</t>
  </si>
  <si>
    <t>Rel i/log2(i+1)</t>
  </si>
  <si>
    <t>IDCG</t>
  </si>
  <si>
    <t>DCG</t>
  </si>
  <si>
    <t>nDCG</t>
  </si>
  <si>
    <t>All+lab+fea</t>
    <phoneticPr fontId="1" type="noConversion"/>
  </si>
  <si>
    <t>All+lab+noFea</t>
    <phoneticPr fontId="1" type="noConversion"/>
  </si>
  <si>
    <t>All+noLab+fea</t>
    <phoneticPr fontId="1" type="noConversion"/>
  </si>
  <si>
    <t>All+noLab+noFea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</si>
</sst>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Chart!$A$2</c:f>
              <c:strCache>
                <c:ptCount val="1"/>
                <c:pt idx="0">
                  <c:v>All+lab+fea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Chart!$A$3:$A$12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0.99193047929074163</c:v>
                </c:pt>
                <c:pt idx="4">
                  <c:v>0.94764321769986504</c:v>
                </c:pt>
                <c:pt idx="5">
                  <c:v>0.96304100504525358</c:v>
                </c:pt>
                <c:pt idx="6">
                  <c:v>0.98904155929967652</c:v>
                </c:pt>
                <c:pt idx="7">
                  <c:v>0.99387176552188006</c:v>
                </c:pt>
                <c:pt idx="8">
                  <c:v>0.99392225911368226</c:v>
                </c:pt>
                <c:pt idx="9">
                  <c:v>0.99396996873091703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0D-1E44-B53A-CAE16864B3F5}"/>
            </c:ext>
          </c:extLst>
        </c:ser>
        <c:ser>
          <c:idx val="1"/>
          <c:order val="1"/>
          <c:tx>
            <c:strRef>
              <c:f>Chart!$B$2</c:f>
              <c:strCache>
                <c:ptCount val="1"/>
                <c:pt idx="0">
                  <c:v>All+lab+noFea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Chart!$B$3:$B$12</c:f>
              <c:numCache>
                <c:formatCode>General</c:formatCode>
                <c:ptCount val="10"/>
                <c:pt idx="0">
                  <c:v>0.75</c:v>
                </c:pt>
                <c:pt idx="1">
                  <c:v>0.83614882033851234</c:v>
                </c:pt>
                <c:pt idx="2">
                  <c:v>0.93423734344947207</c:v>
                </c:pt>
                <c:pt idx="3">
                  <c:v>0.8792332940261588</c:v>
                </c:pt>
                <c:pt idx="4">
                  <c:v>0.8924819699982427</c:v>
                </c:pt>
                <c:pt idx="5">
                  <c:v>0.90181648622193311</c:v>
                </c:pt>
                <c:pt idx="6">
                  <c:v>0.9070103878806034</c:v>
                </c:pt>
                <c:pt idx="7">
                  <c:v>0.9458837170421609</c:v>
                </c:pt>
                <c:pt idx="8">
                  <c:v>0.9463296081893221</c:v>
                </c:pt>
                <c:pt idx="9">
                  <c:v>0.94675091503639353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0D-1E44-B53A-CAE16864B3F5}"/>
            </c:ext>
          </c:extLst>
        </c:ser>
        <c:ser>
          <c:idx val="2"/>
          <c:order val="2"/>
          <c:tx>
            <c:strRef>
              <c:f>Chart!$C$2</c:f>
              <c:strCache>
                <c:ptCount val="1"/>
                <c:pt idx="0">
                  <c:v>ELMo+lab - nDCG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Chart!$C$3:$C$12</c:f>
              <c:numCache>
                <c:formatCode>General</c:formatCode>
                <c:ptCount val="10"/>
                <c:pt idx="0">
                  <c:v>0.83333333333333248</c:v>
                </c:pt>
                <c:pt idx="1">
                  <c:v>0.85630635209026973</c:v>
                </c:pt>
                <c:pt idx="2">
                  <c:v>0.87369493735786774</c:v>
                </c:pt>
                <c:pt idx="3">
                  <c:v>0.94045804521603937</c:v>
                </c:pt>
                <c:pt idx="4">
                  <c:v>0.94053685987241786</c:v>
                </c:pt>
                <c:pt idx="5">
                  <c:v>0.91856866835329343</c:v>
                </c:pt>
                <c:pt idx="6">
                  <c:v>0.91806729549749855</c:v>
                </c:pt>
                <c:pt idx="7">
                  <c:v>0.88680862690921125</c:v>
                </c:pt>
                <c:pt idx="8">
                  <c:v>0.95365727228465347</c:v>
                </c:pt>
                <c:pt idx="9">
                  <c:v>0.95402105775071289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0D-1E44-B53A-CAE16864B3F5}"/>
            </c:ext>
          </c:extLst>
        </c:ser>
        <c:ser>
          <c:idx val="3"/>
          <c:order val="3"/>
          <c:tx>
            <c:strRef>
              <c:f>Chart!$D$2</c:f>
              <c:strCache>
                <c:ptCount val="1"/>
                <c:pt idx="0">
                  <c:v>tfidf+lab - nDCG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Chart!$D$3:$D$12</c:f>
              <c:numCache>
                <c:formatCode>General</c:formatCode>
                <c:ptCount val="10"/>
                <c:pt idx="0">
                  <c:v>0.75</c:v>
                </c:pt>
                <c:pt idx="1">
                  <c:v>0.90506787660932264</c:v>
                </c:pt>
                <c:pt idx="2">
                  <c:v>0.8361133004204121</c:v>
                </c:pt>
                <c:pt idx="3">
                  <c:v>0.8760571098511718</c:v>
                </c:pt>
                <c:pt idx="4">
                  <c:v>0.8509349201737717</c:v>
                </c:pt>
                <c:pt idx="5">
                  <c:v>0.86387647431125814</c:v>
                </c:pt>
                <c:pt idx="6">
                  <c:v>0.899931911100182</c:v>
                </c:pt>
                <c:pt idx="7">
                  <c:v>0.93911337817747031</c:v>
                </c:pt>
                <c:pt idx="8">
                  <c:v>0.939615053535927</c:v>
                </c:pt>
                <c:pt idx="9">
                  <c:v>0.94008906892033284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0D-1E44-B53A-CAE16864B3F5}"/>
            </c:ext>
          </c:extLst>
        </c:ser>
        <c:ser>
          <c:idx val="4"/>
          <c:order val="4"/>
          <c:tx>
            <c:strRef>
              <c:f>Chart!$E$2</c:f>
              <c:strCache>
                <c:ptCount val="1"/>
                <c:pt idx="0">
                  <c:v>USE+lab - nDCG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Chart!$E$3:$E$12</c:f>
              <c:numCache>
                <c:formatCode>General</c:formatCode>
                <c:ptCount val="10"/>
                <c:pt idx="0">
                  <c:v>0.75</c:v>
                </c:pt>
                <c:pt idx="1">
                  <c:v>0.90506787660932264</c:v>
                </c:pt>
                <c:pt idx="2">
                  <c:v>0.90187595697094003</c:v>
                </c:pt>
                <c:pt idx="3">
                  <c:v>0.90805908818456127</c:v>
                </c:pt>
                <c:pt idx="4">
                  <c:v>0.87297291289585144</c:v>
                </c:pt>
                <c:pt idx="5">
                  <c:v>0.89485343780264792</c:v>
                </c:pt>
                <c:pt idx="6">
                  <c:v>0.94369745064685939</c:v>
                </c:pt>
                <c:pt idx="7">
                  <c:v>0.95050156164609045</c:v>
                </c:pt>
                <c:pt idx="8">
                  <c:v>0.95090940405975932</c:v>
                </c:pt>
                <c:pt idx="9">
                  <c:v>0.95129475999808366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20D-1E44-B53A-CAE16864B3F5}"/>
            </c:ext>
          </c:extLst>
        </c:ser>
        <c:ser>
          <c:idx val="5"/>
          <c:order val="5"/>
          <c:tx>
            <c:strRef>
              <c:f>Chart!$F$2</c:f>
              <c:strCache>
                <c:ptCount val="1"/>
                <c:pt idx="0">
                  <c:v>All+noLab+fea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Chart!$F$3:$F$12</c:f>
              <c:numCache>
                <c:formatCode>General</c:formatCode>
                <c:ptCount val="10"/>
                <c:pt idx="0">
                  <c:v>8.3333333333333245E-2</c:v>
                </c:pt>
                <c:pt idx="1">
                  <c:v>8.9076588022567432E-2</c:v>
                </c:pt>
                <c:pt idx="2">
                  <c:v>0.25783037569934608</c:v>
                </c:pt>
                <c:pt idx="3">
                  <c:v>0.36563153223912326</c:v>
                </c:pt>
                <c:pt idx="4">
                  <c:v>0.42877152049614414</c:v>
                </c:pt>
                <c:pt idx="5">
                  <c:v>0.52177359299546866</c:v>
                </c:pt>
                <c:pt idx="6">
                  <c:v>0.5903535059943692</c:v>
                </c:pt>
                <c:pt idx="7">
                  <c:v>0.64301143806034444</c:v>
                </c:pt>
                <c:pt idx="8">
                  <c:v>0.68303059833551294</c:v>
                </c:pt>
                <c:pt idx="9">
                  <c:v>0.71691834735613658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20D-1E44-B53A-CAE16864B3F5}"/>
            </c:ext>
          </c:extLst>
        </c:ser>
        <c:ser>
          <c:idx val="6"/>
          <c:order val="6"/>
          <c:tx>
            <c:strRef>
              <c:f>Chart!$G$2</c:f>
              <c:strCache>
                <c:ptCount val="1"/>
                <c:pt idx="0">
                  <c:v>All+noLab+noFea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Chart!$G$3:$G$12</c:f>
              <c:numCache>
                <c:formatCode>General</c:formatCode>
                <c:ptCount val="10"/>
                <c:pt idx="0">
                  <c:v>8.3333333333333245E-2</c:v>
                </c:pt>
                <c:pt idx="1">
                  <c:v>0.34752304900364539</c:v>
                </c:pt>
                <c:pt idx="2">
                  <c:v>0.47624890191017211</c:v>
                </c:pt>
                <c:pt idx="3">
                  <c:v>0.53618542635737021</c:v>
                </c:pt>
                <c:pt idx="4">
                  <c:v>0.49026979780359797</c:v>
                </c:pt>
                <c:pt idx="5">
                  <c:v>0.50739295864468814</c:v>
                </c:pt>
                <c:pt idx="6">
                  <c:v>0.57673360628969317</c:v>
                </c:pt>
                <c:pt idx="7">
                  <c:v>0.65610343737170351</c:v>
                </c:pt>
                <c:pt idx="8">
                  <c:v>0.72485297830013595</c:v>
                </c:pt>
                <c:pt idx="9">
                  <c:v>0.75841242610205295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20D-1E44-B53A-CAE16864B3F5}"/>
            </c:ext>
          </c:extLst>
        </c:ser>
        <c:ser>
          <c:idx val="7"/>
          <c:order val="7"/>
          <c:tx>
            <c:strRef>
              <c:f>Chart!$H$2</c:f>
              <c:strCache>
                <c:ptCount val="1"/>
                <c:pt idx="0">
                  <c:v>ELMo - nDCG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Chart!$H$3:$H$12</c:f>
              <c:numCache>
                <c:formatCode>General</c:formatCode>
                <c:ptCount val="10"/>
                <c:pt idx="0">
                  <c:v>0.69444444449999998</c:v>
                </c:pt>
                <c:pt idx="1">
                  <c:v>0.78250768308357288</c:v>
                </c:pt>
                <c:pt idx="2">
                  <c:v>0.84733718621967602</c:v>
                </c:pt>
                <c:pt idx="3">
                  <c:v>0.88565071083357727</c:v>
                </c:pt>
                <c:pt idx="4">
                  <c:v>0.89174214800731477</c:v>
                </c:pt>
                <c:pt idx="5">
                  <c:v>0.96625450508272315</c:v>
                </c:pt>
                <c:pt idx="6">
                  <c:v>0.9536123841837072</c:v>
                </c:pt>
                <c:pt idx="7">
                  <c:v>0.92080637852248759</c:v>
                </c:pt>
                <c:pt idx="8">
                  <c:v>0.95441689690916676</c:v>
                </c:pt>
                <c:pt idx="9">
                  <c:v>0.96262461266552257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20D-1E44-B53A-CAE16864B3F5}"/>
            </c:ext>
          </c:extLst>
        </c:ser>
        <c:ser>
          <c:idx val="8"/>
          <c:order val="8"/>
          <c:tx>
            <c:strRef>
              <c:f>Chart!$I$2</c:f>
              <c:strCache>
                <c:ptCount val="1"/>
                <c:pt idx="0">
                  <c:v>tfidf - nDCG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Chart!$I$3:$I$12</c:f>
              <c:numCache>
                <c:formatCode>General</c:formatCode>
                <c:ptCount val="10"/>
                <c:pt idx="0">
                  <c:v>0.69444444449999998</c:v>
                </c:pt>
                <c:pt idx="1">
                  <c:v>0.78250768308357288</c:v>
                </c:pt>
                <c:pt idx="2">
                  <c:v>0.84733718621967602</c:v>
                </c:pt>
                <c:pt idx="3">
                  <c:v>0.88565071083357727</c:v>
                </c:pt>
                <c:pt idx="4">
                  <c:v>0.89174214800731477</c:v>
                </c:pt>
                <c:pt idx="5">
                  <c:v>0.96625450508272315</c:v>
                </c:pt>
                <c:pt idx="6">
                  <c:v>0.9536123841837072</c:v>
                </c:pt>
                <c:pt idx="7">
                  <c:v>0.92080637852248759</c:v>
                </c:pt>
                <c:pt idx="8">
                  <c:v>0.95441689690916676</c:v>
                </c:pt>
                <c:pt idx="9">
                  <c:v>0.96262461266552257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20D-1E44-B53A-CAE16864B3F5}"/>
            </c:ext>
          </c:extLst>
        </c:ser>
        <c:ser>
          <c:idx val="9"/>
          <c:order val="9"/>
          <c:tx>
            <c:strRef>
              <c:f>Chart!$J$2</c:f>
              <c:strCache>
                <c:ptCount val="1"/>
                <c:pt idx="0">
                  <c:v>USE - nDCG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Chart!$J$3:$J$12</c:f>
              <c:numCache>
                <c:formatCode>General</c:formatCode>
                <c:ptCount val="10"/>
                <c:pt idx="0">
                  <c:v>0.69444444449999998</c:v>
                </c:pt>
                <c:pt idx="1">
                  <c:v>0.78250768308357288</c:v>
                </c:pt>
                <c:pt idx="2">
                  <c:v>0.84733718621967602</c:v>
                </c:pt>
                <c:pt idx="3">
                  <c:v>0.88565071083357727</c:v>
                </c:pt>
                <c:pt idx="4">
                  <c:v>0.89174214800731477</c:v>
                </c:pt>
                <c:pt idx="5">
                  <c:v>0.96625450508272315</c:v>
                </c:pt>
                <c:pt idx="6">
                  <c:v>0.9536123841837072</c:v>
                </c:pt>
                <c:pt idx="7">
                  <c:v>0.92080637852248759</c:v>
                </c:pt>
                <c:pt idx="8">
                  <c:v>0.95441689690916676</c:v>
                </c:pt>
                <c:pt idx="9">
                  <c:v>0.96262461266552257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20D-1E44-B53A-CAE16864B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727048"/>
        <c:axId val="454728616"/>
      </c:lineChart>
      <c:catAx>
        <c:axId val="454727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728616"/>
        <c:crosses val="autoZero"/>
        <c:auto val="1"/>
        <c:lblAlgn val="ctr"/>
        <c:lblOffset val="100"/>
        <c:noMultiLvlLbl val="0"/>
      </c:catAx>
      <c:valAx>
        <c:axId val="454728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727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601980</xdr:colOff>
      <xdr:row>0</xdr:row>
      <xdr:rowOff>53340</xdr:rowOff>
    </xdr:from>
    <xdr:to>
      <xdr:col>21</xdr:col>
      <xdr:colOff>53340</xdr:colOff>
      <xdr:row>20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"/>
  <sheetViews>
    <sheetView zoomScale="70" zoomScaleNormal="70" workbookViewId="0">
      <selection sqref="A1:S13"/>
    </sheetView>
  </sheetViews>
  <sheetFormatPr baseColWidth="10" defaultColWidth="13.33203125" defaultRowHeight="15" x14ac:dyDescent="0.2"/>
  <cols>
    <col min="1" max="16384" width="13.33203125" style="1"/>
  </cols>
  <sheetData>
    <row r="1" spans="1:19" x14ac:dyDescent="0.2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</row>
    <row r="2" spans="1:19" ht="16" x14ac:dyDescent="0.2">
      <c r="A2" s="1">
        <v>3478300</v>
      </c>
      <c r="B2" s="1" t="s">
        <v>14</v>
      </c>
      <c r="C2" s="1" t="s">
        <v>15</v>
      </c>
      <c r="D2" s="1" t="s">
        <v>15</v>
      </c>
      <c r="E2" s="1" t="s">
        <v>16</v>
      </c>
      <c r="F2" s="2">
        <v>1</v>
      </c>
      <c r="G2" s="2">
        <v>0.99999976160000004</v>
      </c>
      <c r="H2" s="2">
        <v>1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1</v>
      </c>
      <c r="R2" s="1">
        <f>F2*0.14+G2*0.21+H2*0.21+I2*0.08+J2*0.05+K2*0.05+L2*0+M2*0+N2*0+O2*0+P2*0.1+Q2*0.16</f>
        <v>0.94999994993600001</v>
      </c>
    </row>
    <row r="4" spans="1:19" ht="16" x14ac:dyDescent="0.2">
      <c r="A4" s="1">
        <v>3455113</v>
      </c>
      <c r="B4" s="1" t="s">
        <v>17</v>
      </c>
      <c r="C4" s="1" t="s">
        <v>15</v>
      </c>
      <c r="D4" s="1" t="s">
        <v>15</v>
      </c>
      <c r="E4" s="1" t="s">
        <v>18</v>
      </c>
      <c r="F4" s="2">
        <v>4.4614935330000001E-2</v>
      </c>
      <c r="G4" s="2">
        <v>0.56916117669999999</v>
      </c>
      <c r="H4" s="2">
        <v>0.65304279330000004</v>
      </c>
      <c r="I4" s="1">
        <v>0.69230769230769196</v>
      </c>
      <c r="J4" s="1">
        <v>0.8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1</v>
      </c>
      <c r="R4" s="1">
        <f t="shared" ref="R4:R7" si="0">F4*0.14+G4*0.21+H4*0.21+I4*0.08+J4*0.05+K4*0.05+L4*0+M4*0+N4*0+O4*0+P4*0.1+Q4*0.16</f>
        <v>0.66829354003081543</v>
      </c>
      <c r="S4" s="1">
        <v>4</v>
      </c>
    </row>
    <row r="5" spans="1:19" ht="16" x14ac:dyDescent="0.2">
      <c r="A5" s="1">
        <v>3079780</v>
      </c>
      <c r="B5" s="1" t="s">
        <v>19</v>
      </c>
      <c r="C5" s="1" t="s">
        <v>15</v>
      </c>
      <c r="D5" s="1" t="s">
        <v>15</v>
      </c>
      <c r="E5" s="1" t="s">
        <v>20</v>
      </c>
      <c r="F5" s="2">
        <v>3.4141782039999999E-2</v>
      </c>
      <c r="G5" s="2">
        <v>0.7709320784</v>
      </c>
      <c r="H5" s="2">
        <v>0.5030630827</v>
      </c>
      <c r="I5" s="1">
        <v>0.84615384615384603</v>
      </c>
      <c r="J5" s="1">
        <v>0.8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1</v>
      </c>
      <c r="R5" s="1">
        <f t="shared" si="0"/>
        <v>0.64001114100890777</v>
      </c>
      <c r="S5" s="1">
        <v>3.3333333333333299</v>
      </c>
    </row>
    <row r="6" spans="1:19" ht="16" x14ac:dyDescent="0.2">
      <c r="A6" s="1">
        <v>72773</v>
      </c>
      <c r="B6" s="1" t="s">
        <v>21</v>
      </c>
      <c r="C6" s="1" t="s">
        <v>15</v>
      </c>
      <c r="D6" s="1" t="s">
        <v>15</v>
      </c>
      <c r="E6" s="1" t="s">
        <v>22</v>
      </c>
      <c r="F6" s="2">
        <v>7.0902605320000006E-2</v>
      </c>
      <c r="G6" s="2">
        <v>0.69231390950000005</v>
      </c>
      <c r="H6" s="2">
        <v>0.76374584440000004</v>
      </c>
      <c r="I6" s="1">
        <v>0.30769230769230699</v>
      </c>
      <c r="J6" s="1">
        <v>0.39999999999999902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1</v>
      </c>
      <c r="R6" s="1">
        <f t="shared" si="0"/>
        <v>0.62031429767918456</v>
      </c>
      <c r="S6" s="1">
        <v>3</v>
      </c>
    </row>
    <row r="7" spans="1:19" ht="16" x14ac:dyDescent="0.2">
      <c r="A7" s="1">
        <v>1330863</v>
      </c>
      <c r="B7" s="1" t="s">
        <v>23</v>
      </c>
      <c r="C7" s="1" t="s">
        <v>15</v>
      </c>
      <c r="D7" s="1" t="s">
        <v>15</v>
      </c>
      <c r="E7" s="1" t="s">
        <v>24</v>
      </c>
      <c r="F7" s="2">
        <v>5.8086801229999999E-2</v>
      </c>
      <c r="G7" s="2">
        <v>0.50903934240000004</v>
      </c>
      <c r="H7" s="2">
        <v>0.65544009209999998</v>
      </c>
      <c r="I7" s="1">
        <v>0.76923076923076905</v>
      </c>
      <c r="J7" s="1">
        <v>1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0.33333333333333298</v>
      </c>
      <c r="R7" s="1">
        <f t="shared" si="0"/>
        <v>0.56754462828899477</v>
      </c>
      <c r="S7" s="1">
        <v>3</v>
      </c>
    </row>
    <row r="8" spans="1:19" ht="16" x14ac:dyDescent="0.2">
      <c r="A8" s="1">
        <v>1994402</v>
      </c>
      <c r="B8" s="1" t="s">
        <v>25</v>
      </c>
      <c r="C8" s="1" t="s">
        <v>15</v>
      </c>
      <c r="D8" s="1" t="s">
        <v>15</v>
      </c>
      <c r="E8" s="1" t="s">
        <v>26</v>
      </c>
      <c r="F8" s="2">
        <v>7.7871772790000002E-2</v>
      </c>
      <c r="G8" s="2">
        <v>0.80123949049999998</v>
      </c>
      <c r="H8" s="2">
        <v>0.71903491019999999</v>
      </c>
      <c r="I8" s="1">
        <v>0.92307692307692302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0.33333333333333298</v>
      </c>
      <c r="R8" s="1">
        <f t="shared" ref="R8:R13" si="1">F8*0.14+G8*0.21+H8*0.21+I8*0.08+J8*0.05+K8*0.05+L8*0+M8*0+N8*0+O8*0+P8*0.1+Q8*0.16</f>
        <v>0.60733915951708706</v>
      </c>
      <c r="S8" s="1">
        <v>2.8333333330000001</v>
      </c>
    </row>
    <row r="9" spans="1:19" ht="16" x14ac:dyDescent="0.2">
      <c r="A9" s="1">
        <v>3386264</v>
      </c>
      <c r="B9" s="1" t="s">
        <v>27</v>
      </c>
      <c r="C9" s="1" t="s">
        <v>15</v>
      </c>
      <c r="D9" s="1" t="s">
        <v>15</v>
      </c>
      <c r="E9" s="1" t="s">
        <v>28</v>
      </c>
      <c r="F9" s="2">
        <v>9.095864763E-2</v>
      </c>
      <c r="G9" s="2">
        <v>0.67395311589999995</v>
      </c>
      <c r="H9" s="2">
        <v>0.74647349119999995</v>
      </c>
      <c r="I9" s="1">
        <v>0.84615384615384603</v>
      </c>
      <c r="J9" s="1">
        <v>0.6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0.33333333333333298</v>
      </c>
      <c r="R9" s="1">
        <f t="shared" si="1"/>
        <v>0.56204943918484085</v>
      </c>
      <c r="S9" s="1">
        <v>2.6666666666666599</v>
      </c>
    </row>
    <row r="10" spans="1:19" ht="16" x14ac:dyDescent="0.2">
      <c r="A10" s="1">
        <v>3462200</v>
      </c>
      <c r="B10" s="1" t="s">
        <v>29</v>
      </c>
      <c r="C10" s="1" t="s">
        <v>15</v>
      </c>
      <c r="D10" s="1" t="s">
        <v>15</v>
      </c>
      <c r="E10" s="1" t="s">
        <v>30</v>
      </c>
      <c r="F10" s="2">
        <v>0.1213134627</v>
      </c>
      <c r="G10" s="2">
        <v>0.66343140599999995</v>
      </c>
      <c r="H10" s="2">
        <v>0.5845593214</v>
      </c>
      <c r="I10" s="1">
        <v>0.53846153846153799</v>
      </c>
      <c r="J10" s="1">
        <v>0.6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0.33333333333333298</v>
      </c>
      <c r="R10" s="1">
        <f t="shared" si="1"/>
        <v>0.50547219394225629</v>
      </c>
      <c r="S10" s="1">
        <v>1.8333333329999999</v>
      </c>
    </row>
    <row r="11" spans="1:19" ht="16" x14ac:dyDescent="0.2">
      <c r="A11" s="1">
        <v>2589274</v>
      </c>
      <c r="B11" s="1" t="s">
        <v>31</v>
      </c>
      <c r="C11" s="1" t="s">
        <v>15</v>
      </c>
      <c r="D11" s="1" t="s">
        <v>15</v>
      </c>
      <c r="E11" s="1" t="s">
        <v>32</v>
      </c>
      <c r="F11" s="2">
        <v>4.1294287710000002E-2</v>
      </c>
      <c r="G11" s="2">
        <v>0.51679569479999998</v>
      </c>
      <c r="H11" s="2">
        <v>0.52668583390000001</v>
      </c>
      <c r="I11" s="1">
        <v>0.53846153846153799</v>
      </c>
      <c r="J11" s="1">
        <v>0.39999999999999902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1</v>
      </c>
      <c r="R11" s="1">
        <f t="shared" si="1"/>
        <v>0.59798924438332302</v>
      </c>
      <c r="S11" s="1">
        <v>1.6666666666666601</v>
      </c>
    </row>
    <row r="12" spans="1:19" ht="16" x14ac:dyDescent="0.2">
      <c r="A12" s="1">
        <v>1173447</v>
      </c>
      <c r="B12" s="1" t="s">
        <v>33</v>
      </c>
      <c r="C12" s="1" t="s">
        <v>15</v>
      </c>
      <c r="D12" s="1" t="s">
        <v>15</v>
      </c>
      <c r="E12" s="1" t="s">
        <v>15</v>
      </c>
      <c r="F12" s="2">
        <v>0.16265124580000001</v>
      </c>
      <c r="G12" s="2">
        <v>0.76052391529999996</v>
      </c>
      <c r="H12" s="2">
        <v>0.75018477439999998</v>
      </c>
      <c r="I12" s="1">
        <v>0.46153846153846101</v>
      </c>
      <c r="J12" s="1">
        <v>0.6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f t="shared" si="1"/>
        <v>0.4569430761720768</v>
      </c>
      <c r="S12" s="1">
        <v>0.33333333333333298</v>
      </c>
    </row>
    <row r="13" spans="1:19" ht="16" x14ac:dyDescent="0.2">
      <c r="A13" s="1">
        <v>1204107</v>
      </c>
      <c r="B13" s="1" t="s">
        <v>34</v>
      </c>
      <c r="C13" s="1" t="s">
        <v>35</v>
      </c>
      <c r="D13" s="1" t="s">
        <v>15</v>
      </c>
      <c r="E13" s="1" t="s">
        <v>15</v>
      </c>
      <c r="F13" s="2">
        <v>9.2835223590000002E-2</v>
      </c>
      <c r="G13" s="2">
        <v>0.68012511730000003</v>
      </c>
      <c r="H13" s="2">
        <v>0.6799731255</v>
      </c>
      <c r="I13" s="1">
        <v>0.84615384615384603</v>
      </c>
      <c r="J13" s="1">
        <v>0.8</v>
      </c>
      <c r="K13" s="1">
        <v>1</v>
      </c>
      <c r="L13" s="1">
        <v>1</v>
      </c>
      <c r="M13" s="1">
        <v>0.66666666666666596</v>
      </c>
      <c r="N13" s="1">
        <v>0</v>
      </c>
      <c r="O13" s="1">
        <v>0</v>
      </c>
      <c r="P13" s="1">
        <v>0</v>
      </c>
      <c r="Q13" s="1">
        <v>0</v>
      </c>
      <c r="R13" s="1">
        <f t="shared" si="1"/>
        <v>0.45630986998290773</v>
      </c>
      <c r="S13" s="1">
        <v>0.33333333333333298</v>
      </c>
    </row>
    <row r="18" spans="6:29" ht="16" x14ac:dyDescent="0.2">
      <c r="AA18" s="2"/>
      <c r="AB18" s="3"/>
      <c r="AC18" s="2"/>
    </row>
    <row r="19" spans="6:29" ht="16" x14ac:dyDescent="0.2">
      <c r="AA19" s="3"/>
      <c r="AB19" s="2"/>
      <c r="AC19" s="2"/>
    </row>
    <row r="21" spans="6:29" ht="16" x14ac:dyDescent="0.2">
      <c r="F21" s="2"/>
      <c r="G21" s="2"/>
      <c r="H21" s="2"/>
    </row>
    <row r="24" spans="6:29" ht="16" x14ac:dyDescent="0.2">
      <c r="F24" s="2"/>
      <c r="G24" s="2"/>
      <c r="H24" s="2"/>
    </row>
    <row r="25" spans="6:29" ht="16" x14ac:dyDescent="0.2">
      <c r="F25" s="2"/>
      <c r="G25" s="2"/>
      <c r="H25" s="2"/>
      <c r="AA25" s="2"/>
      <c r="AB25" s="3"/>
      <c r="AC25" s="2"/>
    </row>
    <row r="26" spans="6:29" ht="16" x14ac:dyDescent="0.2">
      <c r="F26" s="2"/>
      <c r="G26" s="2"/>
      <c r="H26" s="2"/>
      <c r="AA26" s="2"/>
      <c r="AB26" s="2"/>
      <c r="AC26" s="2"/>
    </row>
    <row r="27" spans="6:29" ht="16" x14ac:dyDescent="0.2">
      <c r="F27" s="2"/>
      <c r="G27" s="2"/>
      <c r="H27" s="2"/>
    </row>
    <row r="28" spans="6:29" ht="16" x14ac:dyDescent="0.2">
      <c r="F28" s="2"/>
      <c r="G28" s="2"/>
      <c r="H28" s="2"/>
    </row>
    <row r="29" spans="6:29" ht="16" x14ac:dyDescent="0.2">
      <c r="F29" s="2"/>
      <c r="G29" s="2"/>
      <c r="H29" s="2"/>
      <c r="AA29" s="2"/>
      <c r="AB29" s="3"/>
      <c r="AC29" s="2"/>
    </row>
    <row r="30" spans="6:29" ht="16" x14ac:dyDescent="0.2">
      <c r="AA30" s="2"/>
      <c r="AB30" s="2"/>
      <c r="AC3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9"/>
  <sheetViews>
    <sheetView zoomScale="70" zoomScaleNormal="70" workbookViewId="0">
      <selection sqref="A1:S13"/>
    </sheetView>
  </sheetViews>
  <sheetFormatPr baseColWidth="10" defaultColWidth="8.83203125" defaultRowHeight="15" x14ac:dyDescent="0.2"/>
  <sheetData>
    <row r="1" spans="1:19" x14ac:dyDescent="0.2">
      <c r="A1" s="1"/>
      <c r="B1" s="1"/>
      <c r="C1" s="1"/>
      <c r="D1" s="1"/>
      <c r="E1" s="1"/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</row>
    <row r="2" spans="1:19" ht="16" x14ac:dyDescent="0.2">
      <c r="A2" s="1">
        <v>3478300</v>
      </c>
      <c r="B2" s="1" t="s">
        <v>14</v>
      </c>
      <c r="C2" s="1" t="s">
        <v>15</v>
      </c>
      <c r="D2" s="1" t="s">
        <v>15</v>
      </c>
      <c r="E2" s="1" t="s">
        <v>16</v>
      </c>
      <c r="F2" s="2">
        <v>1</v>
      </c>
      <c r="G2" s="2">
        <v>0.99999976160000004</v>
      </c>
      <c r="H2" s="2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1</v>
      </c>
      <c r="R2" s="1">
        <f>F2*0.14+G2*0.21+H2*0.21+I2*0.08+J2*0.05+K2*0.05+L2*0+M2*0+N2*0+O2*0+P2*0.1+Q2*0.16</f>
        <v>0.81999994993600001</v>
      </c>
      <c r="S2" s="1"/>
    </row>
    <row r="3" spans="1:19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6" x14ac:dyDescent="0.2">
      <c r="A4" s="1">
        <v>3455113</v>
      </c>
      <c r="B4" s="1" t="s">
        <v>17</v>
      </c>
      <c r="C4" s="1" t="s">
        <v>15</v>
      </c>
      <c r="D4" s="1" t="s">
        <v>15</v>
      </c>
      <c r="E4" s="1" t="s">
        <v>18</v>
      </c>
      <c r="F4" s="2">
        <v>4.4614935330000001E-2</v>
      </c>
      <c r="G4" s="2">
        <v>0.56916117669999999</v>
      </c>
      <c r="H4" s="2">
        <v>0.65304279330000004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1</v>
      </c>
      <c r="R4" s="1">
        <f t="shared" ref="R4:R13" si="0">F4*0.14+G4*0.21+H4*0.21+I4*0.08+J4*0.05+K4*0.05+L4*0+M4*0+N4*0+O4*0+P4*0.1+Q4*0.16</f>
        <v>0.52290892464619998</v>
      </c>
      <c r="S4" s="1">
        <v>4</v>
      </c>
    </row>
    <row r="5" spans="1:19" ht="16" x14ac:dyDescent="0.2">
      <c r="A5" s="1">
        <v>3079780</v>
      </c>
      <c r="B5" s="1" t="s">
        <v>19</v>
      </c>
      <c r="C5" s="1" t="s">
        <v>15</v>
      </c>
      <c r="D5" s="1" t="s">
        <v>15</v>
      </c>
      <c r="E5" s="1" t="s">
        <v>20</v>
      </c>
      <c r="F5" s="2">
        <v>3.4141782039999999E-2</v>
      </c>
      <c r="G5" s="2">
        <v>0.7709320784</v>
      </c>
      <c r="H5" s="2">
        <v>0.5030630827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1</v>
      </c>
      <c r="R5" s="1">
        <f t="shared" si="0"/>
        <v>0.53231883331660002</v>
      </c>
      <c r="S5" s="1">
        <v>3.3333333333333299</v>
      </c>
    </row>
    <row r="6" spans="1:19" ht="16" x14ac:dyDescent="0.2">
      <c r="A6" s="1">
        <v>72773</v>
      </c>
      <c r="B6" s="1" t="s">
        <v>21</v>
      </c>
      <c r="C6" s="1" t="s">
        <v>15</v>
      </c>
      <c r="D6" s="1" t="s">
        <v>15</v>
      </c>
      <c r="E6" s="1" t="s">
        <v>22</v>
      </c>
      <c r="F6" s="2">
        <v>7.0902605320000006E-2</v>
      </c>
      <c r="G6" s="2">
        <v>0.69231390950000005</v>
      </c>
      <c r="H6" s="2">
        <v>0.76374584440000004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1</v>
      </c>
      <c r="R6" s="1">
        <f t="shared" si="0"/>
        <v>0.57569891306380006</v>
      </c>
      <c r="S6" s="1">
        <v>3</v>
      </c>
    </row>
    <row r="7" spans="1:19" ht="16" x14ac:dyDescent="0.2">
      <c r="A7" s="1">
        <v>1330863</v>
      </c>
      <c r="B7" s="1" t="s">
        <v>23</v>
      </c>
      <c r="C7" s="1" t="s">
        <v>15</v>
      </c>
      <c r="D7" s="1" t="s">
        <v>15</v>
      </c>
      <c r="E7" s="1" t="s">
        <v>24</v>
      </c>
      <c r="F7" s="2">
        <v>5.8086801229999999E-2</v>
      </c>
      <c r="G7" s="2">
        <v>0.50903934240000004</v>
      </c>
      <c r="H7" s="2">
        <v>0.65544009209999998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0.33333333333333298</v>
      </c>
      <c r="R7" s="1">
        <f t="shared" si="0"/>
        <v>0.4060061667505333</v>
      </c>
      <c r="S7" s="1">
        <v>3</v>
      </c>
    </row>
    <row r="8" spans="1:19" ht="16" x14ac:dyDescent="0.2">
      <c r="A8" s="1">
        <v>1994402</v>
      </c>
      <c r="B8" s="1" t="s">
        <v>25</v>
      </c>
      <c r="C8" s="1" t="s">
        <v>15</v>
      </c>
      <c r="D8" s="1" t="s">
        <v>15</v>
      </c>
      <c r="E8" s="1" t="s">
        <v>26</v>
      </c>
      <c r="F8" s="2">
        <v>7.7871772790000002E-2</v>
      </c>
      <c r="G8" s="2">
        <v>0.80123949049999998</v>
      </c>
      <c r="H8" s="2">
        <v>0.71903491019999999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0.33333333333333298</v>
      </c>
      <c r="R8" s="1">
        <f t="shared" si="0"/>
        <v>0.48349300567093328</v>
      </c>
      <c r="S8" s="1">
        <v>2.8333333330000001</v>
      </c>
    </row>
    <row r="9" spans="1:19" ht="16" x14ac:dyDescent="0.2">
      <c r="A9" s="1">
        <v>3386264</v>
      </c>
      <c r="B9" s="1" t="s">
        <v>27</v>
      </c>
      <c r="C9" s="1" t="s">
        <v>15</v>
      </c>
      <c r="D9" s="1" t="s">
        <v>15</v>
      </c>
      <c r="E9" s="1" t="s">
        <v>28</v>
      </c>
      <c r="F9" s="2">
        <v>9.095864763E-2</v>
      </c>
      <c r="G9" s="2">
        <v>0.67395311589999995</v>
      </c>
      <c r="H9" s="2">
        <v>0.74647349119999995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0.33333333333333298</v>
      </c>
      <c r="R9" s="1">
        <f t="shared" si="0"/>
        <v>0.46435713149253327</v>
      </c>
      <c r="S9" s="1">
        <v>2.6666666666666599</v>
      </c>
    </row>
    <row r="10" spans="1:19" ht="16" x14ac:dyDescent="0.2">
      <c r="A10" s="1">
        <v>3462200</v>
      </c>
      <c r="B10" s="1" t="s">
        <v>29</v>
      </c>
      <c r="C10" s="1" t="s">
        <v>15</v>
      </c>
      <c r="D10" s="1" t="s">
        <v>15</v>
      </c>
      <c r="E10" s="1" t="s">
        <v>30</v>
      </c>
      <c r="F10" s="2">
        <v>0.1213134627</v>
      </c>
      <c r="G10" s="2">
        <v>0.66343140599999995</v>
      </c>
      <c r="H10" s="2">
        <v>0.5845593214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0.33333333333333298</v>
      </c>
      <c r="R10" s="1">
        <f t="shared" si="0"/>
        <v>0.4323952708653333</v>
      </c>
      <c r="S10" s="1">
        <v>1.8333333329999999</v>
      </c>
    </row>
    <row r="11" spans="1:19" ht="16" x14ac:dyDescent="0.2">
      <c r="A11" s="1">
        <v>2589274</v>
      </c>
      <c r="B11" s="1" t="s">
        <v>31</v>
      </c>
      <c r="C11" s="1" t="s">
        <v>15</v>
      </c>
      <c r="D11" s="1" t="s">
        <v>15</v>
      </c>
      <c r="E11" s="1" t="s">
        <v>32</v>
      </c>
      <c r="F11" s="2">
        <v>4.1294287710000002E-2</v>
      </c>
      <c r="G11" s="2">
        <v>0.51679569479999998</v>
      </c>
      <c r="H11" s="2">
        <v>0.52668583390000001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1</v>
      </c>
      <c r="R11" s="1">
        <f t="shared" si="0"/>
        <v>0.48491232130640005</v>
      </c>
      <c r="S11" s="1">
        <v>1.6666666666666601</v>
      </c>
    </row>
    <row r="12" spans="1:19" ht="16" x14ac:dyDescent="0.2">
      <c r="A12" s="1">
        <v>1173447</v>
      </c>
      <c r="B12" s="1" t="s">
        <v>33</v>
      </c>
      <c r="C12" s="1" t="s">
        <v>15</v>
      </c>
      <c r="D12" s="1" t="s">
        <v>15</v>
      </c>
      <c r="E12" s="1" t="s">
        <v>15</v>
      </c>
      <c r="F12" s="2">
        <v>0.16265124580000001</v>
      </c>
      <c r="G12" s="2">
        <v>0.76052391529999996</v>
      </c>
      <c r="H12" s="2">
        <v>0.75018477439999998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f t="shared" si="0"/>
        <v>0.34001999924899995</v>
      </c>
      <c r="S12" s="1">
        <v>0.33333333333333298</v>
      </c>
    </row>
    <row r="13" spans="1:19" ht="16" x14ac:dyDescent="0.2">
      <c r="A13" s="1">
        <v>1204107</v>
      </c>
      <c r="B13" s="1" t="s">
        <v>34</v>
      </c>
      <c r="C13" s="1" t="s">
        <v>35</v>
      </c>
      <c r="D13" s="1" t="s">
        <v>15</v>
      </c>
      <c r="E13" s="1" t="s">
        <v>15</v>
      </c>
      <c r="F13" s="2">
        <v>9.2835223590000002E-2</v>
      </c>
      <c r="G13" s="2">
        <v>0.68012511730000003</v>
      </c>
      <c r="H13" s="2">
        <v>0.6799731255</v>
      </c>
      <c r="I13" s="1">
        <v>0</v>
      </c>
      <c r="J13" s="1">
        <v>0</v>
      </c>
      <c r="K13" s="1">
        <v>0</v>
      </c>
      <c r="L13" s="1">
        <v>1</v>
      </c>
      <c r="M13" s="1">
        <v>0.66666666666666596</v>
      </c>
      <c r="N13" s="1">
        <v>0</v>
      </c>
      <c r="O13" s="1">
        <v>0</v>
      </c>
      <c r="P13" s="1">
        <v>0</v>
      </c>
      <c r="Q13" s="1">
        <v>0</v>
      </c>
      <c r="R13" s="1">
        <f t="shared" si="0"/>
        <v>0.29861756229059999</v>
      </c>
      <c r="S13" s="1">
        <v>0.33333333333333298</v>
      </c>
    </row>
    <row r="21" spans="1:19" ht="16" x14ac:dyDescent="0.2">
      <c r="A21" s="1"/>
      <c r="B21" s="1"/>
      <c r="C21" s="1"/>
      <c r="D21" s="1"/>
      <c r="E21" s="1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4" spans="1:19" ht="16" x14ac:dyDescent="0.2">
      <c r="A24" s="1"/>
      <c r="B24" s="1"/>
      <c r="C24" s="1"/>
      <c r="D24" s="1"/>
      <c r="E24" s="1"/>
      <c r="F24" s="2"/>
      <c r="G24" s="2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6" x14ac:dyDescent="0.2">
      <c r="A25" s="1"/>
      <c r="B25" s="1"/>
      <c r="C25" s="1"/>
      <c r="D25" s="1"/>
      <c r="E25" s="1"/>
      <c r="F25" s="2"/>
      <c r="G25" s="2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6" x14ac:dyDescent="0.2">
      <c r="A26" s="1"/>
      <c r="B26" s="1"/>
      <c r="C26" s="1"/>
      <c r="D26" s="1"/>
      <c r="E26" s="1"/>
      <c r="F26" s="2"/>
      <c r="G26" s="2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6" x14ac:dyDescent="0.2">
      <c r="A27" s="1"/>
      <c r="B27" s="1"/>
      <c r="C27" s="1"/>
      <c r="D27" s="1"/>
      <c r="E27" s="1"/>
      <c r="F27" s="2"/>
      <c r="G27" s="2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6" x14ac:dyDescent="0.2">
      <c r="A28" s="1"/>
      <c r="B28" s="1"/>
      <c r="C28" s="1"/>
      <c r="D28" s="1"/>
      <c r="E28" s="1"/>
      <c r="F28" s="2"/>
      <c r="G28" s="2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6" x14ac:dyDescent="0.2">
      <c r="A29" s="1"/>
      <c r="B29" s="1"/>
      <c r="C29" s="1"/>
      <c r="D29" s="1"/>
      <c r="E29" s="1"/>
      <c r="F29" s="2"/>
      <c r="G29" s="2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"/>
  <sheetViews>
    <sheetView tabSelected="1" topLeftCell="F1" workbookViewId="0">
      <selection activeCell="W4" sqref="W4:W13"/>
    </sheetView>
  </sheetViews>
  <sheetFormatPr baseColWidth="10" defaultColWidth="8.83203125" defaultRowHeight="15" x14ac:dyDescent="0.2"/>
  <sheetData>
    <row r="1" spans="1:23" x14ac:dyDescent="0.2">
      <c r="A1" s="1"/>
      <c r="B1" s="1"/>
      <c r="C1" s="1"/>
      <c r="D1" s="1"/>
      <c r="E1" s="1"/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10</v>
      </c>
      <c r="M1" s="1" t="s">
        <v>11</v>
      </c>
      <c r="N1" s="1" t="s">
        <v>12</v>
      </c>
      <c r="O1" s="1" t="s">
        <v>13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49</v>
      </c>
      <c r="V1" s="1" t="s">
        <v>48</v>
      </c>
      <c r="W1" s="1" t="s">
        <v>50</v>
      </c>
    </row>
    <row r="2" spans="1:23" ht="16" x14ac:dyDescent="0.2">
      <c r="A2" s="1">
        <v>3478300</v>
      </c>
      <c r="B2" s="1" t="s">
        <v>14</v>
      </c>
      <c r="C2" s="1" t="s">
        <v>15</v>
      </c>
      <c r="D2" s="1" t="s">
        <v>15</v>
      </c>
      <c r="E2" s="1" t="s">
        <v>16</v>
      </c>
      <c r="F2" s="2">
        <v>1</v>
      </c>
      <c r="G2" s="2">
        <v>0.99999976160000004</v>
      </c>
      <c r="H2" s="2">
        <v>1</v>
      </c>
      <c r="I2" s="1">
        <v>1</v>
      </c>
      <c r="J2" s="1">
        <v>1</v>
      </c>
      <c r="K2" s="1">
        <v>0</v>
      </c>
      <c r="L2" s="1">
        <v>1</v>
      </c>
      <c r="M2" s="1">
        <v>1</v>
      </c>
      <c r="N2" s="1">
        <f>F2*0.14+G2*0.21+H2*0.21+I2*0.08+J2*0.05+K2*0.05+L2*0.1+M2*0.16</f>
        <v>0.94999994993600001</v>
      </c>
      <c r="O2" s="1"/>
      <c r="Q2" s="1"/>
      <c r="R2" s="1"/>
      <c r="S2" s="1"/>
      <c r="T2" s="1"/>
      <c r="U2" s="1"/>
      <c r="V2" s="1"/>
      <c r="W2" s="1"/>
    </row>
    <row r="3" spans="1:2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Q3" s="1"/>
      <c r="R3" s="1"/>
      <c r="S3" s="1"/>
      <c r="T3" s="1"/>
      <c r="U3" s="1"/>
      <c r="V3" s="1"/>
      <c r="W3" s="1"/>
    </row>
    <row r="4" spans="1:23" ht="16" x14ac:dyDescent="0.2">
      <c r="A4" s="1">
        <v>3455113</v>
      </c>
      <c r="B4" s="1" t="s">
        <v>17</v>
      </c>
      <c r="C4" s="1" t="s">
        <v>15</v>
      </c>
      <c r="D4" s="1" t="s">
        <v>15</v>
      </c>
      <c r="E4" s="1" t="s">
        <v>18</v>
      </c>
      <c r="F4" s="2">
        <v>4.4614935330000001E-2</v>
      </c>
      <c r="G4" s="2">
        <v>0.56916117669999999</v>
      </c>
      <c r="H4" s="2">
        <v>0.65304279330000004</v>
      </c>
      <c r="I4" s="1">
        <v>0.69230769230769196</v>
      </c>
      <c r="J4" s="1">
        <v>0.8</v>
      </c>
      <c r="K4" s="1">
        <v>1</v>
      </c>
      <c r="L4" s="1">
        <v>1</v>
      </c>
      <c r="M4" s="1">
        <v>1</v>
      </c>
      <c r="N4" s="1">
        <f t="shared" ref="N4:N13" si="0">F4*0.14+G4*0.21+H4*0.21+I4*0.08+J4*0.05+K4*0.05+L4*0.1+M4*0.16</f>
        <v>0.66829354003081543</v>
      </c>
      <c r="O4" s="1">
        <v>4</v>
      </c>
      <c r="Q4" s="1">
        <v>1</v>
      </c>
      <c r="R4" s="1">
        <v>4</v>
      </c>
      <c r="S4" s="1">
        <f>LOG(Q4+1, 2)</f>
        <v>1</v>
      </c>
      <c r="T4" s="1">
        <f>R4/S4</f>
        <v>4</v>
      </c>
      <c r="U4" s="1">
        <f>T4</f>
        <v>4</v>
      </c>
      <c r="V4" s="1">
        <v>4</v>
      </c>
      <c r="W4" s="1">
        <f>U4/V4</f>
        <v>1</v>
      </c>
    </row>
    <row r="5" spans="1:23" ht="16" x14ac:dyDescent="0.2">
      <c r="A5" s="1">
        <v>3079780</v>
      </c>
      <c r="B5" s="1" t="s">
        <v>19</v>
      </c>
      <c r="C5" s="1" t="s">
        <v>15</v>
      </c>
      <c r="D5" s="1" t="s">
        <v>15</v>
      </c>
      <c r="E5" s="1" t="s">
        <v>20</v>
      </c>
      <c r="F5" s="2">
        <v>3.4141782039999999E-2</v>
      </c>
      <c r="G5" s="2">
        <v>0.7709320784</v>
      </c>
      <c r="H5" s="2">
        <v>0.5030630827</v>
      </c>
      <c r="I5" s="1">
        <v>0.84615384615384603</v>
      </c>
      <c r="J5" s="1">
        <v>0.8</v>
      </c>
      <c r="K5" s="1">
        <v>0</v>
      </c>
      <c r="L5" s="1">
        <v>1</v>
      </c>
      <c r="M5" s="1">
        <v>1</v>
      </c>
      <c r="N5" s="1">
        <f t="shared" si="0"/>
        <v>0.64001114100890777</v>
      </c>
      <c r="O5" s="1">
        <v>3.3333333333333299</v>
      </c>
      <c r="Q5" s="1">
        <v>2</v>
      </c>
      <c r="R5" s="1">
        <v>3.3333333333333299</v>
      </c>
      <c r="S5" s="1">
        <f t="shared" ref="S5:S13" si="1">LOG(Q5+1, 2)</f>
        <v>1.5849625007211563</v>
      </c>
      <c r="T5" s="1">
        <f t="shared" ref="T5:T13" si="2">R5/S5</f>
        <v>2.1030991785715223</v>
      </c>
      <c r="U5" s="1">
        <f>SUM(T$4:T5)</f>
        <v>6.1030991785715223</v>
      </c>
      <c r="V5" s="1">
        <v>6.1030991785715223</v>
      </c>
      <c r="W5" s="1">
        <f t="shared" ref="W5:W13" si="3">U5/V5</f>
        <v>1</v>
      </c>
    </row>
    <row r="6" spans="1:23" ht="16" x14ac:dyDescent="0.2">
      <c r="A6" s="1">
        <v>72773</v>
      </c>
      <c r="B6" s="1" t="s">
        <v>21</v>
      </c>
      <c r="C6" s="1" t="s">
        <v>15</v>
      </c>
      <c r="D6" s="1" t="s">
        <v>15</v>
      </c>
      <c r="E6" s="1" t="s">
        <v>22</v>
      </c>
      <c r="F6" s="2">
        <v>7.0902605320000006E-2</v>
      </c>
      <c r="G6" s="2">
        <v>0.69231390950000005</v>
      </c>
      <c r="H6" s="2">
        <v>0.76374584440000004</v>
      </c>
      <c r="I6" s="1">
        <v>0.30769230769230699</v>
      </c>
      <c r="J6" s="1">
        <v>0.39999999999999902</v>
      </c>
      <c r="K6" s="1">
        <v>0</v>
      </c>
      <c r="L6" s="1">
        <v>1</v>
      </c>
      <c r="M6" s="1">
        <v>1</v>
      </c>
      <c r="N6" s="1">
        <f t="shared" si="0"/>
        <v>0.62031429767918456</v>
      </c>
      <c r="O6" s="1">
        <v>3</v>
      </c>
      <c r="Q6" s="1">
        <v>3</v>
      </c>
      <c r="R6" s="1">
        <v>3</v>
      </c>
      <c r="S6" s="1">
        <f t="shared" si="1"/>
        <v>2</v>
      </c>
      <c r="T6" s="1">
        <f t="shared" si="2"/>
        <v>1.5</v>
      </c>
      <c r="U6" s="1">
        <f>SUM(T$4:T6)</f>
        <v>7.6030991785715223</v>
      </c>
      <c r="V6" s="1">
        <v>7.6030991785715223</v>
      </c>
      <c r="W6" s="1">
        <f t="shared" si="3"/>
        <v>1</v>
      </c>
    </row>
    <row r="7" spans="1:23" ht="16" x14ac:dyDescent="0.2">
      <c r="A7" s="1">
        <v>1994402</v>
      </c>
      <c r="B7" s="1" t="s">
        <v>25</v>
      </c>
      <c r="C7" s="1" t="s">
        <v>15</v>
      </c>
      <c r="D7" s="1" t="s">
        <v>15</v>
      </c>
      <c r="E7" s="1" t="s">
        <v>26</v>
      </c>
      <c r="F7" s="2">
        <v>7.7871772790000002E-2</v>
      </c>
      <c r="G7" s="2">
        <v>0.80123949049999998</v>
      </c>
      <c r="H7" s="2">
        <v>0.71903491019999999</v>
      </c>
      <c r="I7" s="1">
        <v>0.92307692307692302</v>
      </c>
      <c r="J7" s="1">
        <v>1</v>
      </c>
      <c r="K7" s="1">
        <v>0</v>
      </c>
      <c r="L7" s="1">
        <v>1</v>
      </c>
      <c r="M7" s="1">
        <v>0.33333333333333298</v>
      </c>
      <c r="N7" s="1">
        <f t="shared" si="0"/>
        <v>0.60733915951708706</v>
      </c>
      <c r="O7" s="1">
        <v>2.8333333330000001</v>
      </c>
      <c r="Q7" s="1">
        <v>4</v>
      </c>
      <c r="R7" s="1">
        <v>2.8333333330000001</v>
      </c>
      <c r="S7" s="1">
        <f t="shared" si="1"/>
        <v>2.3219280948873622</v>
      </c>
      <c r="T7" s="1">
        <f t="shared" si="2"/>
        <v>1.2202502477310548</v>
      </c>
      <c r="U7" s="1">
        <f>SUM(T$4:T7)</f>
        <v>8.8233494263025776</v>
      </c>
      <c r="V7" s="1">
        <v>8.8951288527917018</v>
      </c>
      <c r="W7" s="1">
        <f t="shared" si="3"/>
        <v>0.99193047929074163</v>
      </c>
    </row>
    <row r="8" spans="1:23" ht="16" x14ac:dyDescent="0.2">
      <c r="A8" s="1">
        <v>2589274</v>
      </c>
      <c r="B8" s="1" t="s">
        <v>31</v>
      </c>
      <c r="C8" s="1" t="s">
        <v>15</v>
      </c>
      <c r="D8" s="1" t="s">
        <v>15</v>
      </c>
      <c r="E8" s="1" t="s">
        <v>32</v>
      </c>
      <c r="F8" s="2">
        <v>4.1294287710000002E-2</v>
      </c>
      <c r="G8" s="2">
        <v>0.51679569479999998</v>
      </c>
      <c r="H8" s="2">
        <v>0.52668583390000001</v>
      </c>
      <c r="I8" s="1">
        <v>0.53846153846153799</v>
      </c>
      <c r="J8" s="1">
        <v>0.39999999999999902</v>
      </c>
      <c r="K8" s="1">
        <v>1</v>
      </c>
      <c r="L8" s="1">
        <v>1</v>
      </c>
      <c r="M8" s="1">
        <v>1</v>
      </c>
      <c r="N8" s="1">
        <f t="shared" si="0"/>
        <v>0.59798924438332302</v>
      </c>
      <c r="O8" s="1">
        <v>1.6666666666666601</v>
      </c>
      <c r="Q8" s="1">
        <v>5</v>
      </c>
      <c r="R8" s="1">
        <v>1.6666666666666601</v>
      </c>
      <c r="S8" s="1">
        <f t="shared" si="1"/>
        <v>2.5849625007211561</v>
      </c>
      <c r="T8" s="1">
        <f t="shared" si="2"/>
        <v>0.64475467872423342</v>
      </c>
      <c r="U8" s="1">
        <f>SUM(T$4:T8)</f>
        <v>9.4681041050268107</v>
      </c>
      <c r="V8" s="1">
        <v>9.9912118064939524</v>
      </c>
      <c r="W8" s="1">
        <f t="shared" si="3"/>
        <v>0.94764321769986504</v>
      </c>
    </row>
    <row r="9" spans="1:23" ht="16" x14ac:dyDescent="0.2">
      <c r="A9" s="1">
        <v>1330863</v>
      </c>
      <c r="B9" s="1" t="s">
        <v>23</v>
      </c>
      <c r="C9" s="1" t="s">
        <v>15</v>
      </c>
      <c r="D9" s="1" t="s">
        <v>15</v>
      </c>
      <c r="E9" s="1" t="s">
        <v>24</v>
      </c>
      <c r="F9" s="2">
        <v>5.8086801229999999E-2</v>
      </c>
      <c r="G9" s="2">
        <v>0.50903934240000004</v>
      </c>
      <c r="H9" s="2">
        <v>0.65544009209999998</v>
      </c>
      <c r="I9" s="1">
        <v>0.76923076923076905</v>
      </c>
      <c r="J9" s="1">
        <v>1</v>
      </c>
      <c r="K9" s="1">
        <v>1</v>
      </c>
      <c r="L9" s="1">
        <v>1</v>
      </c>
      <c r="M9" s="1">
        <v>0.33333333333333298</v>
      </c>
      <c r="N9" s="1">
        <f t="shared" si="0"/>
        <v>0.56754462828899477</v>
      </c>
      <c r="O9" s="1">
        <v>3</v>
      </c>
      <c r="Q9" s="1">
        <v>6</v>
      </c>
      <c r="R9" s="1">
        <v>3</v>
      </c>
      <c r="S9" s="1">
        <f t="shared" si="1"/>
        <v>2.8073549220576042</v>
      </c>
      <c r="T9" s="1">
        <f t="shared" si="2"/>
        <v>1.0686215613240666</v>
      </c>
      <c r="U9" s="1">
        <f>SUM(T$4:T9)</f>
        <v>10.536725666350877</v>
      </c>
      <c r="V9" s="1">
        <v>10.94109763878201</v>
      </c>
      <c r="W9" s="1">
        <f t="shared" si="3"/>
        <v>0.96304100504525358</v>
      </c>
    </row>
    <row r="10" spans="1:23" ht="16" x14ac:dyDescent="0.2">
      <c r="A10" s="1">
        <v>3386264</v>
      </c>
      <c r="B10" s="1" t="s">
        <v>27</v>
      </c>
      <c r="C10" s="1" t="s">
        <v>15</v>
      </c>
      <c r="D10" s="1" t="s">
        <v>15</v>
      </c>
      <c r="E10" s="1" t="s">
        <v>28</v>
      </c>
      <c r="F10" s="2">
        <v>9.095864763E-2</v>
      </c>
      <c r="G10" s="2">
        <v>0.67395311589999995</v>
      </c>
      <c r="H10" s="2">
        <v>0.74647349119999995</v>
      </c>
      <c r="I10" s="1">
        <v>0.84615384615384603</v>
      </c>
      <c r="J10" s="1">
        <v>0.6</v>
      </c>
      <c r="K10" s="1">
        <v>0</v>
      </c>
      <c r="L10" s="1">
        <v>1</v>
      </c>
      <c r="M10" s="1">
        <v>0.33333333333333298</v>
      </c>
      <c r="N10" s="1">
        <f t="shared" si="0"/>
        <v>0.56204943918484085</v>
      </c>
      <c r="O10" s="1">
        <v>2.6666666666666599</v>
      </c>
      <c r="Q10" s="1">
        <v>7</v>
      </c>
      <c r="R10" s="1">
        <v>2.6666666666666599</v>
      </c>
      <c r="S10" s="1">
        <f t="shared" si="1"/>
        <v>3</v>
      </c>
      <c r="T10" s="1">
        <f t="shared" si="2"/>
        <v>0.88888888888888662</v>
      </c>
      <c r="U10" s="1">
        <f>SUM(T$4:T10)</f>
        <v>11.425614555239765</v>
      </c>
      <c r="V10" s="1">
        <v>11.552208749782009</v>
      </c>
      <c r="W10" s="1">
        <f t="shared" si="3"/>
        <v>0.98904155929967652</v>
      </c>
    </row>
    <row r="11" spans="1:23" ht="16" x14ac:dyDescent="0.2">
      <c r="A11" s="1">
        <v>3462200</v>
      </c>
      <c r="B11" s="1" t="s">
        <v>29</v>
      </c>
      <c r="C11" s="1" t="s">
        <v>15</v>
      </c>
      <c r="D11" s="1" t="s">
        <v>15</v>
      </c>
      <c r="E11" s="1" t="s">
        <v>30</v>
      </c>
      <c r="F11" s="2">
        <v>0.1213134627</v>
      </c>
      <c r="G11" s="2">
        <v>0.66343140599999995</v>
      </c>
      <c r="H11" s="2">
        <v>0.5845593214</v>
      </c>
      <c r="I11" s="1">
        <v>0.53846153846153799</v>
      </c>
      <c r="J11" s="1">
        <v>0.6</v>
      </c>
      <c r="K11" s="1">
        <v>0</v>
      </c>
      <c r="L11" s="1">
        <v>1</v>
      </c>
      <c r="M11" s="1">
        <v>0.33333333333333298</v>
      </c>
      <c r="N11" s="1">
        <f t="shared" si="0"/>
        <v>0.50547219394225629</v>
      </c>
      <c r="O11" s="1">
        <v>1.8333333329999999</v>
      </c>
      <c r="Q11" s="1">
        <v>8</v>
      </c>
      <c r="R11" s="1">
        <v>1.8333333329999999</v>
      </c>
      <c r="S11" s="1">
        <f t="shared" si="1"/>
        <v>3.1699250014423126</v>
      </c>
      <c r="T11" s="1">
        <f t="shared" si="2"/>
        <v>0.57835227400201428</v>
      </c>
      <c r="U11" s="1">
        <f>SUM(T$4:T11)</f>
        <v>12.003966829241779</v>
      </c>
      <c r="V11" s="1">
        <v>12.077983544424889</v>
      </c>
      <c r="W11" s="1">
        <f t="shared" si="3"/>
        <v>0.99387176552188006</v>
      </c>
    </row>
    <row r="12" spans="1:23" ht="16" x14ac:dyDescent="0.2">
      <c r="A12" s="1">
        <v>1173447</v>
      </c>
      <c r="B12" s="1" t="s">
        <v>33</v>
      </c>
      <c r="C12" s="1" t="s">
        <v>15</v>
      </c>
      <c r="D12" s="1" t="s">
        <v>15</v>
      </c>
      <c r="E12" s="1" t="s">
        <v>15</v>
      </c>
      <c r="F12" s="2">
        <v>0.16265124580000001</v>
      </c>
      <c r="G12" s="2">
        <v>0.76052391529999996</v>
      </c>
      <c r="H12" s="2">
        <v>0.75018477439999998</v>
      </c>
      <c r="I12" s="1">
        <v>0.46153846153846101</v>
      </c>
      <c r="J12" s="1">
        <v>0.6</v>
      </c>
      <c r="K12" s="1">
        <v>1</v>
      </c>
      <c r="L12" s="1">
        <v>0</v>
      </c>
      <c r="M12" s="1">
        <v>0</v>
      </c>
      <c r="N12" s="1">
        <f t="shared" si="0"/>
        <v>0.4569430761720768</v>
      </c>
      <c r="O12" s="1">
        <v>0.33333333333333298</v>
      </c>
      <c r="Q12" s="1">
        <v>9</v>
      </c>
      <c r="R12" s="1">
        <v>0.33333333333333298</v>
      </c>
      <c r="S12" s="1">
        <f t="shared" si="1"/>
        <v>3.3219280948873626</v>
      </c>
      <c r="T12" s="1">
        <f t="shared" si="2"/>
        <v>0.10034333188799362</v>
      </c>
      <c r="U12" s="1">
        <f>SUM(T$4:T12)</f>
        <v>12.104310161129773</v>
      </c>
      <c r="V12" s="1">
        <v>12.178326876312882</v>
      </c>
      <c r="W12" s="1">
        <f t="shared" si="3"/>
        <v>0.99392225911368226</v>
      </c>
    </row>
    <row r="13" spans="1:23" ht="16" x14ac:dyDescent="0.2">
      <c r="A13" s="1">
        <v>1204107</v>
      </c>
      <c r="B13" s="1" t="s">
        <v>34</v>
      </c>
      <c r="C13" s="1" t="s">
        <v>35</v>
      </c>
      <c r="D13" s="1" t="s">
        <v>15</v>
      </c>
      <c r="E13" s="1" t="s">
        <v>15</v>
      </c>
      <c r="F13" s="2">
        <v>9.2835223590000002E-2</v>
      </c>
      <c r="G13" s="2">
        <v>0.68012511730000003</v>
      </c>
      <c r="H13" s="2">
        <v>0.6799731255</v>
      </c>
      <c r="I13" s="1">
        <v>0.84615384615384603</v>
      </c>
      <c r="J13" s="1">
        <v>0.8</v>
      </c>
      <c r="K13" s="1">
        <v>1</v>
      </c>
      <c r="L13" s="1">
        <v>0</v>
      </c>
      <c r="M13" s="1">
        <v>0</v>
      </c>
      <c r="N13" s="1">
        <f t="shared" si="0"/>
        <v>0.45630986998290773</v>
      </c>
      <c r="O13" s="1">
        <v>0.33333333333333298</v>
      </c>
      <c r="Q13" s="1">
        <v>10</v>
      </c>
      <c r="R13" s="1">
        <v>0.33333333333333298</v>
      </c>
      <c r="S13" s="1">
        <f t="shared" si="1"/>
        <v>3.4594316186372978</v>
      </c>
      <c r="T13" s="1">
        <f t="shared" si="2"/>
        <v>9.6354942105962502E-2</v>
      </c>
      <c r="U13" s="1">
        <f>SUM(T$4:T13)</f>
        <v>12.200665103235735</v>
      </c>
      <c r="V13" s="1">
        <v>12.274681818418845</v>
      </c>
      <c r="W13" s="1">
        <f t="shared" si="3"/>
        <v>0.99396996873091703</v>
      </c>
    </row>
  </sheetData>
  <sortState ref="A4:O13">
    <sortCondition descending="1" ref="N4:N13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3"/>
  <sheetViews>
    <sheetView workbookViewId="0">
      <selection activeCell="W4" sqref="W4:W13"/>
    </sheetView>
  </sheetViews>
  <sheetFormatPr baseColWidth="10" defaultColWidth="8.83203125" defaultRowHeight="15" x14ac:dyDescent="0.2"/>
  <sheetData>
    <row r="1" spans="1:23" x14ac:dyDescent="0.2">
      <c r="A1" s="1"/>
      <c r="B1" s="1"/>
      <c r="C1" s="1"/>
      <c r="D1" s="1"/>
      <c r="E1" s="1"/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10</v>
      </c>
      <c r="M1" s="1" t="s">
        <v>11</v>
      </c>
      <c r="N1" s="1" t="s">
        <v>12</v>
      </c>
      <c r="O1" s="1" t="s">
        <v>13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49</v>
      </c>
      <c r="V1" s="1" t="s">
        <v>48</v>
      </c>
      <c r="W1" s="1" t="s">
        <v>50</v>
      </c>
    </row>
    <row r="2" spans="1:23" ht="16" x14ac:dyDescent="0.2">
      <c r="A2" s="1">
        <v>3478300</v>
      </c>
      <c r="B2" s="1" t="s">
        <v>14</v>
      </c>
      <c r="C2" s="1" t="s">
        <v>15</v>
      </c>
      <c r="D2" s="1" t="s">
        <v>15</v>
      </c>
      <c r="E2" s="1" t="s">
        <v>16</v>
      </c>
      <c r="F2" s="2">
        <v>1</v>
      </c>
      <c r="G2" s="2">
        <v>0.99999976160000004</v>
      </c>
      <c r="H2" s="2">
        <v>1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f>F2*0.14+G2*0.21+H2*0.21+I2*0.08+J2*0.05+K2*0.05+L2*0.1+M2*0.16</f>
        <v>0.81999994993600001</v>
      </c>
      <c r="O2" s="1"/>
      <c r="Q2" s="1"/>
      <c r="R2" s="1"/>
      <c r="S2" s="1"/>
      <c r="T2" s="1"/>
      <c r="U2" s="1"/>
      <c r="V2" s="1"/>
      <c r="W2" s="1"/>
    </row>
    <row r="3" spans="1:2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Q3" s="1"/>
      <c r="R3" s="1"/>
      <c r="S3" s="1"/>
      <c r="T3" s="1"/>
      <c r="U3" s="1"/>
      <c r="V3" s="1"/>
      <c r="W3" s="1"/>
    </row>
    <row r="4" spans="1:23" ht="16" x14ac:dyDescent="0.2">
      <c r="A4" s="1">
        <v>72773</v>
      </c>
      <c r="B4" s="1" t="s">
        <v>21</v>
      </c>
      <c r="C4" s="1" t="s">
        <v>15</v>
      </c>
      <c r="D4" s="1" t="s">
        <v>15</v>
      </c>
      <c r="E4" s="1" t="s">
        <v>22</v>
      </c>
      <c r="F4" s="2">
        <v>7.0902605320000006E-2</v>
      </c>
      <c r="G4" s="2">
        <v>0.69231390950000005</v>
      </c>
      <c r="H4" s="2">
        <v>0.76374584440000004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f t="shared" ref="N4:N13" si="0">F4*0.14+G4*0.21+H4*0.21+I4*0.08+J4*0.05+K4*0.05+L4*0.1+M4*0.16</f>
        <v>0.57569891306380006</v>
      </c>
      <c r="O4" s="1">
        <v>3</v>
      </c>
      <c r="Q4" s="1">
        <v>1</v>
      </c>
      <c r="R4" s="1">
        <v>3</v>
      </c>
      <c r="S4" s="1">
        <f>LOG(Q4+1, 2)</f>
        <v>1</v>
      </c>
      <c r="T4" s="1">
        <f>R4/S4</f>
        <v>3</v>
      </c>
      <c r="U4" s="1">
        <f>T4</f>
        <v>3</v>
      </c>
      <c r="V4" s="1">
        <v>4</v>
      </c>
      <c r="W4" s="1">
        <f>U4/V4</f>
        <v>0.75</v>
      </c>
    </row>
    <row r="5" spans="1:23" ht="16" x14ac:dyDescent="0.2">
      <c r="A5" s="1">
        <v>3079780</v>
      </c>
      <c r="B5" s="1" t="s">
        <v>19</v>
      </c>
      <c r="C5" s="1" t="s">
        <v>15</v>
      </c>
      <c r="D5" s="1" t="s">
        <v>15</v>
      </c>
      <c r="E5" s="1" t="s">
        <v>20</v>
      </c>
      <c r="F5" s="2">
        <v>3.4141782039999999E-2</v>
      </c>
      <c r="G5" s="2">
        <v>0.7709320784</v>
      </c>
      <c r="H5" s="2">
        <v>0.5030630827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1">
        <f t="shared" si="0"/>
        <v>0.53231883331660002</v>
      </c>
      <c r="O5" s="1">
        <v>3.3333333333333299</v>
      </c>
      <c r="Q5" s="1">
        <v>2</v>
      </c>
      <c r="R5" s="1">
        <v>3.3333333333333299</v>
      </c>
      <c r="S5" s="1">
        <f t="shared" ref="S5:S13" si="1">LOG(Q5+1, 2)</f>
        <v>1.5849625007211563</v>
      </c>
      <c r="T5" s="1">
        <f t="shared" ref="T5:T13" si="2">R5/S5</f>
        <v>2.1030991785715223</v>
      </c>
      <c r="U5" s="1">
        <f>SUM(T$4:T5)</f>
        <v>5.1030991785715223</v>
      </c>
      <c r="V5" s="1">
        <v>6.1030991785715223</v>
      </c>
      <c r="W5" s="1">
        <f t="shared" ref="W5:W13" si="3">U5/V5</f>
        <v>0.83614882033851234</v>
      </c>
    </row>
    <row r="6" spans="1:23" ht="16" x14ac:dyDescent="0.2">
      <c r="A6" s="1">
        <v>3455113</v>
      </c>
      <c r="B6" s="1" t="s">
        <v>17</v>
      </c>
      <c r="C6" s="1" t="s">
        <v>15</v>
      </c>
      <c r="D6" s="1" t="s">
        <v>15</v>
      </c>
      <c r="E6" s="1" t="s">
        <v>18</v>
      </c>
      <c r="F6" s="2">
        <v>4.4614935330000001E-2</v>
      </c>
      <c r="G6" s="2">
        <v>0.56916117669999999</v>
      </c>
      <c r="H6" s="2">
        <v>0.65304279330000004</v>
      </c>
      <c r="I6" s="1">
        <v>0</v>
      </c>
      <c r="J6" s="1">
        <v>0</v>
      </c>
      <c r="K6" s="1">
        <v>0</v>
      </c>
      <c r="L6" s="1">
        <v>1</v>
      </c>
      <c r="M6" s="1">
        <v>1</v>
      </c>
      <c r="N6" s="1">
        <f t="shared" si="0"/>
        <v>0.52290892464619998</v>
      </c>
      <c r="O6" s="1">
        <v>4</v>
      </c>
      <c r="Q6" s="1">
        <v>3</v>
      </c>
      <c r="R6" s="1">
        <v>4</v>
      </c>
      <c r="S6" s="1">
        <f t="shared" si="1"/>
        <v>2</v>
      </c>
      <c r="T6" s="1">
        <f t="shared" si="2"/>
        <v>2</v>
      </c>
      <c r="U6" s="1">
        <f>SUM(T$4:T6)</f>
        <v>7.1030991785715223</v>
      </c>
      <c r="V6" s="1">
        <v>7.6030991785715223</v>
      </c>
      <c r="W6" s="1">
        <f t="shared" si="3"/>
        <v>0.93423734344947207</v>
      </c>
    </row>
    <row r="7" spans="1:23" ht="16" x14ac:dyDescent="0.2">
      <c r="A7" s="1">
        <v>2589274</v>
      </c>
      <c r="B7" s="1" t="s">
        <v>31</v>
      </c>
      <c r="C7" s="1" t="s">
        <v>15</v>
      </c>
      <c r="D7" s="1" t="s">
        <v>15</v>
      </c>
      <c r="E7" s="1" t="s">
        <v>32</v>
      </c>
      <c r="F7" s="2">
        <v>4.1294287710000002E-2</v>
      </c>
      <c r="G7" s="2">
        <v>0.51679569479999998</v>
      </c>
      <c r="H7" s="2">
        <v>0.52668583390000001</v>
      </c>
      <c r="I7" s="1">
        <v>0</v>
      </c>
      <c r="J7" s="1">
        <v>0</v>
      </c>
      <c r="K7" s="1">
        <v>0</v>
      </c>
      <c r="L7" s="1">
        <v>1</v>
      </c>
      <c r="M7" s="1">
        <v>1</v>
      </c>
      <c r="N7" s="1">
        <f t="shared" si="0"/>
        <v>0.48491232130640005</v>
      </c>
      <c r="O7" s="1">
        <v>1.6666666666666601</v>
      </c>
      <c r="Q7" s="1">
        <v>4</v>
      </c>
      <c r="R7" s="1">
        <v>1.6666666666666601</v>
      </c>
      <c r="S7" s="1">
        <f t="shared" si="1"/>
        <v>2.3219280948873622</v>
      </c>
      <c r="T7" s="1">
        <f t="shared" si="2"/>
        <v>0.71779426345565234</v>
      </c>
      <c r="U7" s="1">
        <f>SUM(T$4:T7)</f>
        <v>7.8208934420271747</v>
      </c>
      <c r="V7" s="1">
        <v>8.8951288527917018</v>
      </c>
      <c r="W7" s="1">
        <f t="shared" si="3"/>
        <v>0.8792332940261588</v>
      </c>
    </row>
    <row r="8" spans="1:23" ht="16" x14ac:dyDescent="0.2">
      <c r="A8" s="1">
        <v>1994402</v>
      </c>
      <c r="B8" s="1" t="s">
        <v>25</v>
      </c>
      <c r="C8" s="1" t="s">
        <v>15</v>
      </c>
      <c r="D8" s="1" t="s">
        <v>15</v>
      </c>
      <c r="E8" s="1" t="s">
        <v>26</v>
      </c>
      <c r="F8" s="2">
        <v>7.7871772790000002E-2</v>
      </c>
      <c r="G8" s="2">
        <v>0.80123949049999998</v>
      </c>
      <c r="H8" s="2">
        <v>0.71903491019999999</v>
      </c>
      <c r="I8" s="1">
        <v>0</v>
      </c>
      <c r="J8" s="1">
        <v>0</v>
      </c>
      <c r="K8" s="1">
        <v>0</v>
      </c>
      <c r="L8" s="1">
        <v>1</v>
      </c>
      <c r="M8" s="1">
        <v>0.33333333333333298</v>
      </c>
      <c r="N8" s="1">
        <f t="shared" si="0"/>
        <v>0.48349300567093328</v>
      </c>
      <c r="O8" s="1">
        <v>2.8333333330000001</v>
      </c>
      <c r="Q8" s="1">
        <v>5</v>
      </c>
      <c r="R8" s="1">
        <v>2.8333333330000001</v>
      </c>
      <c r="S8" s="1">
        <f t="shared" si="1"/>
        <v>2.5849625007211561</v>
      </c>
      <c r="T8" s="1">
        <f t="shared" si="2"/>
        <v>1.0960829537022503</v>
      </c>
      <c r="U8" s="1">
        <f>SUM(T$4:T8)</f>
        <v>8.9169763957294244</v>
      </c>
      <c r="V8" s="1">
        <v>9.9912118064939524</v>
      </c>
      <c r="W8" s="1">
        <f t="shared" si="3"/>
        <v>0.8924819699982427</v>
      </c>
    </row>
    <row r="9" spans="1:23" ht="16" x14ac:dyDescent="0.2">
      <c r="A9" s="1">
        <v>3386264</v>
      </c>
      <c r="B9" s="1" t="s">
        <v>27</v>
      </c>
      <c r="C9" s="1" t="s">
        <v>15</v>
      </c>
      <c r="D9" s="1" t="s">
        <v>15</v>
      </c>
      <c r="E9" s="1" t="s">
        <v>28</v>
      </c>
      <c r="F9" s="2">
        <v>9.095864763E-2</v>
      </c>
      <c r="G9" s="2">
        <v>0.67395311589999995</v>
      </c>
      <c r="H9" s="2">
        <v>0.74647349119999995</v>
      </c>
      <c r="I9" s="1">
        <v>0</v>
      </c>
      <c r="J9" s="1">
        <v>0</v>
      </c>
      <c r="K9" s="1">
        <v>0</v>
      </c>
      <c r="L9" s="1">
        <v>1</v>
      </c>
      <c r="M9" s="1">
        <v>0.33333333333333298</v>
      </c>
      <c r="N9" s="1">
        <f t="shared" si="0"/>
        <v>0.46435713149253327</v>
      </c>
      <c r="O9" s="1">
        <v>2.6666666666666599</v>
      </c>
      <c r="Q9" s="1">
        <v>6</v>
      </c>
      <c r="R9" s="1">
        <v>2.6666666666666599</v>
      </c>
      <c r="S9" s="1">
        <f t="shared" si="1"/>
        <v>2.8073549220576042</v>
      </c>
      <c r="T9" s="1">
        <f t="shared" si="2"/>
        <v>0.94988583228805668</v>
      </c>
      <c r="U9" s="1">
        <f>SUM(T$4:T9)</f>
        <v>9.8668622280174816</v>
      </c>
      <c r="V9" s="1">
        <v>10.94109763878201</v>
      </c>
      <c r="W9" s="1">
        <f t="shared" si="3"/>
        <v>0.90181648622193311</v>
      </c>
    </row>
    <row r="10" spans="1:23" ht="16" x14ac:dyDescent="0.2">
      <c r="A10" s="1">
        <v>3462200</v>
      </c>
      <c r="B10" s="1" t="s">
        <v>29</v>
      </c>
      <c r="C10" s="1" t="s">
        <v>15</v>
      </c>
      <c r="D10" s="1" t="s">
        <v>15</v>
      </c>
      <c r="E10" s="1" t="s">
        <v>30</v>
      </c>
      <c r="F10" s="2">
        <v>0.1213134627</v>
      </c>
      <c r="G10" s="2">
        <v>0.66343140599999995</v>
      </c>
      <c r="H10" s="2">
        <v>0.5845593214</v>
      </c>
      <c r="I10" s="1">
        <v>0</v>
      </c>
      <c r="J10" s="1">
        <v>0</v>
      </c>
      <c r="K10" s="1">
        <v>0</v>
      </c>
      <c r="L10" s="1">
        <v>1</v>
      </c>
      <c r="M10" s="1">
        <v>0.33333333333333298</v>
      </c>
      <c r="N10" s="1">
        <f t="shared" si="0"/>
        <v>0.4323952708653333</v>
      </c>
      <c r="O10" s="1">
        <v>1.8333333329999999</v>
      </c>
      <c r="Q10" s="1">
        <v>7</v>
      </c>
      <c r="R10" s="1">
        <v>1.8333333329999999</v>
      </c>
      <c r="S10" s="1">
        <f t="shared" si="1"/>
        <v>3</v>
      </c>
      <c r="T10" s="1">
        <f t="shared" si="2"/>
        <v>0.61111111099999993</v>
      </c>
      <c r="U10" s="1">
        <f>SUM(T$4:T10)</f>
        <v>10.477973339017481</v>
      </c>
      <c r="V10" s="1">
        <v>11.552208749782009</v>
      </c>
      <c r="W10" s="1">
        <f t="shared" si="3"/>
        <v>0.9070103878806034</v>
      </c>
    </row>
    <row r="11" spans="1:23" ht="16" x14ac:dyDescent="0.2">
      <c r="A11" s="1">
        <v>1330863</v>
      </c>
      <c r="B11" s="1" t="s">
        <v>23</v>
      </c>
      <c r="C11" s="1" t="s">
        <v>15</v>
      </c>
      <c r="D11" s="1" t="s">
        <v>15</v>
      </c>
      <c r="E11" s="1" t="s">
        <v>24</v>
      </c>
      <c r="F11" s="2">
        <v>5.8086801229999999E-2</v>
      </c>
      <c r="G11" s="2">
        <v>0.50903934240000004</v>
      </c>
      <c r="H11" s="2">
        <v>0.65544009209999998</v>
      </c>
      <c r="I11" s="1">
        <v>0</v>
      </c>
      <c r="J11" s="1">
        <v>0</v>
      </c>
      <c r="K11" s="1">
        <v>0</v>
      </c>
      <c r="L11" s="1">
        <v>1</v>
      </c>
      <c r="M11" s="1">
        <v>0.33333333333333298</v>
      </c>
      <c r="N11" s="1">
        <f t="shared" si="0"/>
        <v>0.4060061667505333</v>
      </c>
      <c r="O11" s="1">
        <v>3</v>
      </c>
      <c r="Q11" s="1">
        <v>8</v>
      </c>
      <c r="R11" s="1">
        <v>3</v>
      </c>
      <c r="S11" s="1">
        <f t="shared" si="1"/>
        <v>3.1699250014423126</v>
      </c>
      <c r="T11" s="1">
        <f t="shared" si="2"/>
        <v>0.94639463035718607</v>
      </c>
      <c r="U11" s="1">
        <f>SUM(T$4:T11)</f>
        <v>11.424367969374668</v>
      </c>
      <c r="V11" s="1">
        <v>12.077983544424889</v>
      </c>
      <c r="W11" s="1">
        <f t="shared" si="3"/>
        <v>0.9458837170421609</v>
      </c>
    </row>
    <row r="12" spans="1:23" ht="16" x14ac:dyDescent="0.2">
      <c r="A12" s="1">
        <v>1173447</v>
      </c>
      <c r="B12" s="1" t="s">
        <v>33</v>
      </c>
      <c r="C12" s="1" t="s">
        <v>15</v>
      </c>
      <c r="D12" s="1" t="s">
        <v>15</v>
      </c>
      <c r="E12" s="1" t="s">
        <v>15</v>
      </c>
      <c r="F12" s="2">
        <v>0.16265124580000001</v>
      </c>
      <c r="G12" s="2">
        <v>0.76052391529999996</v>
      </c>
      <c r="H12" s="2">
        <v>0.75018477439999998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f t="shared" si="0"/>
        <v>0.34001999924899995</v>
      </c>
      <c r="O12" s="1">
        <v>0.33333333333333298</v>
      </c>
      <c r="Q12" s="1">
        <v>9</v>
      </c>
      <c r="R12" s="1">
        <v>0.33333333333333298</v>
      </c>
      <c r="S12" s="1">
        <f t="shared" si="1"/>
        <v>3.3219280948873626</v>
      </c>
      <c r="T12" s="1">
        <f t="shared" si="2"/>
        <v>0.10034333188799362</v>
      </c>
      <c r="U12" s="1">
        <f>SUM(T$4:T12)</f>
        <v>11.524711301262661</v>
      </c>
      <c r="V12" s="1">
        <v>12.178326876312882</v>
      </c>
      <c r="W12" s="1">
        <f t="shared" si="3"/>
        <v>0.9463296081893221</v>
      </c>
    </row>
    <row r="13" spans="1:23" ht="16" x14ac:dyDescent="0.2">
      <c r="A13" s="1">
        <v>1204107</v>
      </c>
      <c r="B13" s="1" t="s">
        <v>34</v>
      </c>
      <c r="C13" s="1" t="s">
        <v>35</v>
      </c>
      <c r="D13" s="1" t="s">
        <v>15</v>
      </c>
      <c r="E13" s="1" t="s">
        <v>15</v>
      </c>
      <c r="F13" s="2">
        <v>9.2835223590000002E-2</v>
      </c>
      <c r="G13" s="2">
        <v>0.68012511730000003</v>
      </c>
      <c r="H13" s="2">
        <v>0.6799731255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f t="shared" si="0"/>
        <v>0.29861756229059999</v>
      </c>
      <c r="O13" s="1">
        <v>0.33333333333333298</v>
      </c>
      <c r="Q13" s="1">
        <v>10</v>
      </c>
      <c r="R13" s="1">
        <v>0.33333333333333298</v>
      </c>
      <c r="S13" s="1">
        <f t="shared" si="1"/>
        <v>3.4594316186372978</v>
      </c>
      <c r="T13" s="1">
        <f t="shared" si="2"/>
        <v>9.6354942105962502E-2</v>
      </c>
      <c r="U13" s="1">
        <f>SUM(T$4:T13)</f>
        <v>11.621066243368624</v>
      </c>
      <c r="V13" s="1">
        <v>12.274681818418845</v>
      </c>
      <c r="W13" s="1">
        <f t="shared" si="3"/>
        <v>0.94675091503639353</v>
      </c>
    </row>
  </sheetData>
  <sortState ref="A4:O13">
    <sortCondition descending="1" ref="N4:N13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3"/>
  <sheetViews>
    <sheetView workbookViewId="0">
      <selection activeCell="U4" sqref="U4:U13"/>
    </sheetView>
  </sheetViews>
  <sheetFormatPr baseColWidth="10" defaultColWidth="8.83203125" defaultRowHeight="15" x14ac:dyDescent="0.2"/>
  <sheetData>
    <row r="1" spans="1:21" x14ac:dyDescent="0.2">
      <c r="A1" s="1"/>
      <c r="B1" s="1"/>
      <c r="C1" s="1"/>
      <c r="D1" s="1"/>
      <c r="E1" s="1"/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12</v>
      </c>
      <c r="M1" s="1" t="s">
        <v>13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49</v>
      </c>
      <c r="T1" s="1" t="s">
        <v>48</v>
      </c>
      <c r="U1" s="1" t="s">
        <v>50</v>
      </c>
    </row>
    <row r="2" spans="1:21" ht="16" x14ac:dyDescent="0.2">
      <c r="A2" s="1">
        <v>3478300</v>
      </c>
      <c r="B2" s="1" t="s">
        <v>14</v>
      </c>
      <c r="C2" s="1" t="s">
        <v>15</v>
      </c>
      <c r="D2" s="1" t="s">
        <v>15</v>
      </c>
      <c r="E2" s="1" t="s">
        <v>16</v>
      </c>
      <c r="F2" s="2">
        <v>1</v>
      </c>
      <c r="G2" s="2">
        <v>0.99999976160000004</v>
      </c>
      <c r="H2" s="2">
        <v>1</v>
      </c>
      <c r="I2" s="1">
        <v>1</v>
      </c>
      <c r="J2" s="1">
        <v>1</v>
      </c>
      <c r="K2" s="1">
        <v>0</v>
      </c>
      <c r="L2" s="1">
        <f>F2*0.14+G2*0.21+H2*0.21+I2*0.08+J2*0.05+K2*0.05</f>
        <v>0.689999949936</v>
      </c>
      <c r="M2" s="1"/>
      <c r="O2" s="1"/>
      <c r="P2" s="1"/>
      <c r="Q2" s="1"/>
      <c r="R2" s="1"/>
      <c r="S2" s="1"/>
      <c r="T2" s="1"/>
      <c r="U2" s="1"/>
    </row>
    <row r="3" spans="1:2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1"/>
      <c r="S3" s="1"/>
      <c r="T3" s="1"/>
      <c r="U3" s="1"/>
    </row>
    <row r="4" spans="1:21" ht="16" x14ac:dyDescent="0.2">
      <c r="A4" s="1">
        <v>1173447</v>
      </c>
      <c r="B4" s="1" t="s">
        <v>33</v>
      </c>
      <c r="C4" s="1" t="s">
        <v>15</v>
      </c>
      <c r="D4" s="1" t="s">
        <v>15</v>
      </c>
      <c r="E4" s="1" t="s">
        <v>15</v>
      </c>
      <c r="F4" s="2">
        <v>0.16265124580000001</v>
      </c>
      <c r="G4" s="2">
        <v>0.76052391529999996</v>
      </c>
      <c r="H4" s="2">
        <v>0.75018477439999998</v>
      </c>
      <c r="I4" s="1">
        <v>0.46153846153846101</v>
      </c>
      <c r="J4" s="1">
        <v>0.6</v>
      </c>
      <c r="K4" s="1">
        <v>1</v>
      </c>
      <c r="L4" s="1">
        <f t="shared" ref="L4:L13" si="0">F4*0.14+G4*0.21+H4*0.21+I4*0.08+J4*0.05+K4*0.05</f>
        <v>0.4569430761720768</v>
      </c>
      <c r="M4" s="1">
        <v>0.33333333333333298</v>
      </c>
      <c r="O4" s="1">
        <v>1</v>
      </c>
      <c r="P4" s="1">
        <v>0.33333333333333298</v>
      </c>
      <c r="Q4" s="1">
        <f>LOG(O4+1, 2)</f>
        <v>1</v>
      </c>
      <c r="R4" s="1">
        <f>P4/Q4</f>
        <v>0.33333333333333298</v>
      </c>
      <c r="S4" s="1">
        <f>R4</f>
        <v>0.33333333333333298</v>
      </c>
      <c r="T4" s="1">
        <v>4</v>
      </c>
      <c r="U4" s="1">
        <f>S4/T4</f>
        <v>8.3333333333333245E-2</v>
      </c>
    </row>
    <row r="5" spans="1:21" ht="16" x14ac:dyDescent="0.2">
      <c r="A5" s="1">
        <v>1204107</v>
      </c>
      <c r="B5" s="1" t="s">
        <v>34</v>
      </c>
      <c r="C5" s="1" t="s">
        <v>35</v>
      </c>
      <c r="D5" s="1" t="s">
        <v>15</v>
      </c>
      <c r="E5" s="1" t="s">
        <v>15</v>
      </c>
      <c r="F5" s="2">
        <v>9.2835223590000002E-2</v>
      </c>
      <c r="G5" s="2">
        <v>0.68012511730000003</v>
      </c>
      <c r="H5" s="2">
        <v>0.6799731255</v>
      </c>
      <c r="I5" s="1">
        <v>0.84615384615384603</v>
      </c>
      <c r="J5" s="1">
        <v>0.8</v>
      </c>
      <c r="K5" s="1">
        <v>1</v>
      </c>
      <c r="L5" s="1">
        <f t="shared" si="0"/>
        <v>0.45630986998290773</v>
      </c>
      <c r="M5" s="1">
        <v>0.33333333333333298</v>
      </c>
      <c r="O5" s="1">
        <v>2</v>
      </c>
      <c r="P5" s="1">
        <v>0.33333333333333298</v>
      </c>
      <c r="Q5" s="1">
        <f t="shared" ref="Q5:Q13" si="1">LOG(O5+1, 2)</f>
        <v>1.5849625007211563</v>
      </c>
      <c r="R5" s="1">
        <f t="shared" ref="R5:R13" si="2">P5/Q5</f>
        <v>0.21030991785715225</v>
      </c>
      <c r="S5" s="1">
        <f>SUM(R$4:R5)</f>
        <v>0.54364325119048518</v>
      </c>
      <c r="T5" s="1">
        <v>6.1030991785715223</v>
      </c>
      <c r="U5" s="1">
        <f t="shared" ref="U5:U13" si="3">S5/T5</f>
        <v>8.9076588022567432E-2</v>
      </c>
    </row>
    <row r="6" spans="1:21" ht="16" x14ac:dyDescent="0.2">
      <c r="A6" s="1">
        <v>1994402</v>
      </c>
      <c r="B6" s="1" t="s">
        <v>25</v>
      </c>
      <c r="C6" s="1" t="s">
        <v>15</v>
      </c>
      <c r="D6" s="1" t="s">
        <v>15</v>
      </c>
      <c r="E6" s="1" t="s">
        <v>26</v>
      </c>
      <c r="F6" s="2">
        <v>7.7871772790000002E-2</v>
      </c>
      <c r="G6" s="2">
        <v>0.80123949049999998</v>
      </c>
      <c r="H6" s="2">
        <v>0.71903491019999999</v>
      </c>
      <c r="I6" s="1">
        <v>0.92307692307692302</v>
      </c>
      <c r="J6" s="1">
        <v>1</v>
      </c>
      <c r="K6" s="1">
        <v>0</v>
      </c>
      <c r="L6" s="1">
        <f t="shared" si="0"/>
        <v>0.45400582618375379</v>
      </c>
      <c r="M6" s="1">
        <v>2.8333333330000001</v>
      </c>
      <c r="O6" s="1">
        <v>3</v>
      </c>
      <c r="P6" s="1">
        <v>2.8333333330000001</v>
      </c>
      <c r="Q6" s="1">
        <f t="shared" si="1"/>
        <v>2</v>
      </c>
      <c r="R6" s="1">
        <f t="shared" si="2"/>
        <v>1.4166666665000001</v>
      </c>
      <c r="S6" s="1">
        <f>SUM(R$4:R6)</f>
        <v>1.9603099176904852</v>
      </c>
      <c r="T6" s="1">
        <v>7.6030991785715223</v>
      </c>
      <c r="U6" s="1">
        <f t="shared" si="3"/>
        <v>0.25783037569934608</v>
      </c>
    </row>
    <row r="7" spans="1:21" ht="16" x14ac:dyDescent="0.2">
      <c r="A7" s="1">
        <v>1330863</v>
      </c>
      <c r="B7" s="1" t="s">
        <v>23</v>
      </c>
      <c r="C7" s="1" t="s">
        <v>15</v>
      </c>
      <c r="D7" s="1" t="s">
        <v>15</v>
      </c>
      <c r="E7" s="1" t="s">
        <v>24</v>
      </c>
      <c r="F7" s="2">
        <v>5.8086801229999999E-2</v>
      </c>
      <c r="G7" s="2">
        <v>0.50903934240000004</v>
      </c>
      <c r="H7" s="2">
        <v>0.65544009209999998</v>
      </c>
      <c r="I7" s="1">
        <v>0.76923076923076905</v>
      </c>
      <c r="J7" s="1">
        <v>1</v>
      </c>
      <c r="K7" s="1">
        <v>1</v>
      </c>
      <c r="L7" s="1">
        <f t="shared" si="0"/>
        <v>0.41421129495566156</v>
      </c>
      <c r="M7" s="1">
        <v>3</v>
      </c>
      <c r="O7" s="1">
        <v>4</v>
      </c>
      <c r="P7" s="1">
        <v>3</v>
      </c>
      <c r="Q7" s="1">
        <f t="shared" si="1"/>
        <v>2.3219280948873622</v>
      </c>
      <c r="R7" s="1">
        <f t="shared" si="2"/>
        <v>1.2920296742201793</v>
      </c>
      <c r="S7" s="1">
        <f>SUM(R$4:R7)</f>
        <v>3.2523395919106646</v>
      </c>
      <c r="T7" s="1">
        <v>8.8951288527917018</v>
      </c>
      <c r="U7" s="1">
        <f t="shared" si="3"/>
        <v>0.36563153223912326</v>
      </c>
    </row>
    <row r="8" spans="1:21" ht="16" x14ac:dyDescent="0.2">
      <c r="A8" s="1">
        <v>3386264</v>
      </c>
      <c r="B8" s="1" t="s">
        <v>27</v>
      </c>
      <c r="C8" s="1" t="s">
        <v>15</v>
      </c>
      <c r="D8" s="1" t="s">
        <v>15</v>
      </c>
      <c r="E8" s="1" t="s">
        <v>28</v>
      </c>
      <c r="F8" s="2">
        <v>9.095864763E-2</v>
      </c>
      <c r="G8" s="2">
        <v>0.67395311589999995</v>
      </c>
      <c r="H8" s="2">
        <v>0.74647349119999995</v>
      </c>
      <c r="I8" s="1">
        <v>0.84615384615384603</v>
      </c>
      <c r="J8" s="1">
        <v>0.6</v>
      </c>
      <c r="K8" s="1">
        <v>0</v>
      </c>
      <c r="L8" s="1">
        <f t="shared" si="0"/>
        <v>0.40871610585150764</v>
      </c>
      <c r="M8" s="1">
        <v>2.6666666666666599</v>
      </c>
      <c r="O8" s="1">
        <v>5</v>
      </c>
      <c r="P8" s="1">
        <v>2.6666666666666599</v>
      </c>
      <c r="Q8" s="1">
        <f t="shared" si="1"/>
        <v>2.5849625007211561</v>
      </c>
      <c r="R8" s="1">
        <f t="shared" si="2"/>
        <v>1.0316074859587749</v>
      </c>
      <c r="S8" s="1">
        <f>SUM(R$4:R8)</f>
        <v>4.2839470778694393</v>
      </c>
      <c r="T8" s="1">
        <v>9.9912118064939524</v>
      </c>
      <c r="U8" s="1">
        <f t="shared" si="3"/>
        <v>0.42877152049614414</v>
      </c>
    </row>
    <row r="9" spans="1:21" ht="16" x14ac:dyDescent="0.2">
      <c r="A9" s="1">
        <v>3455113</v>
      </c>
      <c r="B9" s="1" t="s">
        <v>17</v>
      </c>
      <c r="C9" s="1" t="s">
        <v>15</v>
      </c>
      <c r="D9" s="1" t="s">
        <v>15</v>
      </c>
      <c r="E9" s="1" t="s">
        <v>18</v>
      </c>
      <c r="F9" s="2">
        <v>4.4614935330000001E-2</v>
      </c>
      <c r="G9" s="2">
        <v>0.56916117669999999</v>
      </c>
      <c r="H9" s="2">
        <v>0.65304279330000004</v>
      </c>
      <c r="I9" s="1">
        <v>0.69230769230769196</v>
      </c>
      <c r="J9" s="1">
        <v>0.8</v>
      </c>
      <c r="K9" s="1">
        <v>1</v>
      </c>
      <c r="L9" s="1">
        <f t="shared" si="0"/>
        <v>0.40829354003081536</v>
      </c>
      <c r="M9" s="1">
        <v>4</v>
      </c>
      <c r="O9" s="1">
        <v>6</v>
      </c>
      <c r="P9" s="1">
        <v>4</v>
      </c>
      <c r="Q9" s="1">
        <f t="shared" si="1"/>
        <v>2.8073549220576042</v>
      </c>
      <c r="R9" s="1">
        <f t="shared" si="2"/>
        <v>1.4248287484320887</v>
      </c>
      <c r="S9" s="1">
        <f>SUM(R$4:R9)</f>
        <v>5.7087758263015278</v>
      </c>
      <c r="T9" s="1">
        <v>10.94109763878201</v>
      </c>
      <c r="U9" s="1">
        <f t="shared" si="3"/>
        <v>0.52177359299546866</v>
      </c>
    </row>
    <row r="10" spans="1:21" ht="16" x14ac:dyDescent="0.2">
      <c r="A10" s="1">
        <v>3079780</v>
      </c>
      <c r="B10" s="1" t="s">
        <v>19</v>
      </c>
      <c r="C10" s="1" t="s">
        <v>15</v>
      </c>
      <c r="D10" s="1" t="s">
        <v>15</v>
      </c>
      <c r="E10" s="1" t="s">
        <v>20</v>
      </c>
      <c r="F10" s="2">
        <v>3.4141782039999999E-2</v>
      </c>
      <c r="G10" s="2">
        <v>0.7709320784</v>
      </c>
      <c r="H10" s="2">
        <v>0.5030630827</v>
      </c>
      <c r="I10" s="1">
        <v>0.84615384615384603</v>
      </c>
      <c r="J10" s="1">
        <v>0.8</v>
      </c>
      <c r="K10" s="1">
        <v>0</v>
      </c>
      <c r="L10" s="1">
        <f t="shared" si="0"/>
        <v>0.38001114100890776</v>
      </c>
      <c r="M10" s="1">
        <v>3.3333333333333299</v>
      </c>
      <c r="O10" s="1">
        <v>7</v>
      </c>
      <c r="P10" s="1">
        <v>3.3333333333333299</v>
      </c>
      <c r="Q10" s="1">
        <f t="shared" si="1"/>
        <v>3</v>
      </c>
      <c r="R10" s="1">
        <f t="shared" si="2"/>
        <v>1.1111111111111101</v>
      </c>
      <c r="S10" s="1">
        <f>SUM(R$4:R10)</f>
        <v>6.8198869374126376</v>
      </c>
      <c r="T10" s="1">
        <v>11.552208749782009</v>
      </c>
      <c r="U10" s="1">
        <f t="shared" si="3"/>
        <v>0.5903535059943692</v>
      </c>
    </row>
    <row r="11" spans="1:21" ht="16" x14ac:dyDescent="0.2">
      <c r="A11" s="1">
        <v>72773</v>
      </c>
      <c r="B11" s="1" t="s">
        <v>21</v>
      </c>
      <c r="C11" s="1" t="s">
        <v>15</v>
      </c>
      <c r="D11" s="1" t="s">
        <v>15</v>
      </c>
      <c r="E11" s="1" t="s">
        <v>22</v>
      </c>
      <c r="F11" s="2">
        <v>7.0902605320000006E-2</v>
      </c>
      <c r="G11" s="2">
        <v>0.69231390950000005</v>
      </c>
      <c r="H11" s="2">
        <v>0.76374584440000004</v>
      </c>
      <c r="I11" s="1">
        <v>0.30769230769230699</v>
      </c>
      <c r="J11" s="1">
        <v>0.39999999999999902</v>
      </c>
      <c r="K11" s="1">
        <v>0</v>
      </c>
      <c r="L11" s="1">
        <f t="shared" si="0"/>
        <v>0.36031429767918449</v>
      </c>
      <c r="M11" s="1">
        <v>3</v>
      </c>
      <c r="O11" s="1">
        <v>8</v>
      </c>
      <c r="P11" s="1">
        <v>3</v>
      </c>
      <c r="Q11" s="1">
        <f t="shared" si="1"/>
        <v>3.1699250014423126</v>
      </c>
      <c r="R11" s="1">
        <f t="shared" si="2"/>
        <v>0.94639463035718607</v>
      </c>
      <c r="S11" s="1">
        <f>SUM(R$4:R11)</f>
        <v>7.7662815677698234</v>
      </c>
      <c r="T11" s="1">
        <v>12.077983544424889</v>
      </c>
      <c r="U11" s="1">
        <f t="shared" si="3"/>
        <v>0.64301143806034444</v>
      </c>
    </row>
    <row r="12" spans="1:21" ht="16" x14ac:dyDescent="0.2">
      <c r="A12" s="1">
        <v>3462200</v>
      </c>
      <c r="B12" s="1" t="s">
        <v>29</v>
      </c>
      <c r="C12" s="1" t="s">
        <v>15</v>
      </c>
      <c r="D12" s="1" t="s">
        <v>15</v>
      </c>
      <c r="E12" s="1" t="s">
        <v>30</v>
      </c>
      <c r="F12" s="2">
        <v>0.1213134627</v>
      </c>
      <c r="G12" s="2">
        <v>0.66343140599999995</v>
      </c>
      <c r="H12" s="2">
        <v>0.5845593214</v>
      </c>
      <c r="I12" s="1">
        <v>0.53846153846153799</v>
      </c>
      <c r="J12" s="1">
        <v>0.6</v>
      </c>
      <c r="K12" s="1">
        <v>0</v>
      </c>
      <c r="L12" s="1">
        <f t="shared" si="0"/>
        <v>0.35213886060892308</v>
      </c>
      <c r="M12" s="1">
        <v>1.8333333329999999</v>
      </c>
      <c r="O12" s="1">
        <v>9</v>
      </c>
      <c r="P12" s="1">
        <v>1.8333333329999999</v>
      </c>
      <c r="Q12" s="1">
        <f t="shared" si="1"/>
        <v>3.3219280948873626</v>
      </c>
      <c r="R12" s="1">
        <f t="shared" si="2"/>
        <v>0.55188832528362208</v>
      </c>
      <c r="S12" s="1">
        <f>SUM(R$4:R12)</f>
        <v>8.3181698930534456</v>
      </c>
      <c r="T12" s="1">
        <v>12.178326876312882</v>
      </c>
      <c r="U12" s="1">
        <f t="shared" si="3"/>
        <v>0.68303059833551294</v>
      </c>
    </row>
    <row r="13" spans="1:21" ht="16" x14ac:dyDescent="0.2">
      <c r="A13" s="1">
        <v>2589274</v>
      </c>
      <c r="B13" s="1" t="s">
        <v>31</v>
      </c>
      <c r="C13" s="1" t="s">
        <v>15</v>
      </c>
      <c r="D13" s="1" t="s">
        <v>15</v>
      </c>
      <c r="E13" s="1" t="s">
        <v>32</v>
      </c>
      <c r="F13" s="2">
        <v>4.1294287710000002E-2</v>
      </c>
      <c r="G13" s="2">
        <v>0.51679569479999998</v>
      </c>
      <c r="H13" s="2">
        <v>0.52668583390000001</v>
      </c>
      <c r="I13" s="1">
        <v>0.53846153846153799</v>
      </c>
      <c r="J13" s="1">
        <v>0.39999999999999902</v>
      </c>
      <c r="K13" s="1">
        <v>1</v>
      </c>
      <c r="L13" s="1">
        <f t="shared" si="0"/>
        <v>0.33798924438332301</v>
      </c>
      <c r="M13" s="1">
        <v>1.6666666666666601</v>
      </c>
      <c r="O13" s="1">
        <v>10</v>
      </c>
      <c r="P13" s="1">
        <v>1.6666666666666601</v>
      </c>
      <c r="Q13" s="1">
        <f t="shared" si="1"/>
        <v>3.4594316186372978</v>
      </c>
      <c r="R13" s="1">
        <f t="shared" si="2"/>
        <v>0.48177471052981113</v>
      </c>
      <c r="S13" s="1">
        <f>SUM(R$4:R13)</f>
        <v>8.7999446035832563</v>
      </c>
      <c r="T13" s="1">
        <v>12.274681818418845</v>
      </c>
      <c r="U13" s="1">
        <f t="shared" si="3"/>
        <v>0.71691834735613658</v>
      </c>
    </row>
  </sheetData>
  <sortState ref="A4:M13">
    <sortCondition descending="1" ref="L4:L13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3"/>
  <sheetViews>
    <sheetView workbookViewId="0">
      <selection activeCell="U4" sqref="U4:U13"/>
    </sheetView>
  </sheetViews>
  <sheetFormatPr baseColWidth="10" defaultColWidth="8.83203125" defaultRowHeight="15" x14ac:dyDescent="0.2"/>
  <sheetData>
    <row r="1" spans="1:21" x14ac:dyDescent="0.2">
      <c r="A1" s="1"/>
      <c r="B1" s="1"/>
      <c r="C1" s="1"/>
      <c r="D1" s="1"/>
      <c r="E1" s="1"/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12</v>
      </c>
      <c r="M1" s="1" t="s">
        <v>13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49</v>
      </c>
      <c r="T1" s="1" t="s">
        <v>48</v>
      </c>
      <c r="U1" s="1" t="s">
        <v>50</v>
      </c>
    </row>
    <row r="2" spans="1:21" ht="16" x14ac:dyDescent="0.2">
      <c r="A2" s="1">
        <v>3478300</v>
      </c>
      <c r="B2" s="1" t="s">
        <v>14</v>
      </c>
      <c r="C2" s="1" t="s">
        <v>15</v>
      </c>
      <c r="D2" s="1" t="s">
        <v>15</v>
      </c>
      <c r="E2" s="1" t="s">
        <v>16</v>
      </c>
      <c r="F2" s="2">
        <v>1</v>
      </c>
      <c r="G2" s="2">
        <v>0.99999976160000004</v>
      </c>
      <c r="H2" s="2">
        <v>1</v>
      </c>
      <c r="I2" s="1">
        <v>0</v>
      </c>
      <c r="J2" s="1">
        <v>0</v>
      </c>
      <c r="K2" s="1">
        <v>0</v>
      </c>
      <c r="L2" s="1">
        <f>F2*0.14+G2*0.21+H2*0.21+I2*0.08+J2*0.05+K2*0.05</f>
        <v>0.559999949936</v>
      </c>
      <c r="M2" s="1"/>
      <c r="O2" s="1"/>
      <c r="P2" s="1"/>
      <c r="Q2" s="1"/>
      <c r="R2" s="1"/>
      <c r="S2" s="1"/>
      <c r="T2" s="1"/>
      <c r="U2" s="1"/>
    </row>
    <row r="3" spans="1:2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1"/>
      <c r="S3" s="1"/>
      <c r="T3" s="1"/>
      <c r="U3" s="1"/>
    </row>
    <row r="4" spans="1:21" ht="16" x14ac:dyDescent="0.2">
      <c r="A4" s="1">
        <v>1173447</v>
      </c>
      <c r="B4" s="1" t="s">
        <v>33</v>
      </c>
      <c r="C4" s="1" t="s">
        <v>15</v>
      </c>
      <c r="D4" s="1" t="s">
        <v>15</v>
      </c>
      <c r="E4" s="1" t="s">
        <v>15</v>
      </c>
      <c r="F4" s="2">
        <v>0.16265124580000001</v>
      </c>
      <c r="G4" s="2">
        <v>0.76052391529999996</v>
      </c>
      <c r="H4" s="2">
        <v>0.75018477439999998</v>
      </c>
      <c r="I4" s="1">
        <v>0</v>
      </c>
      <c r="J4" s="1">
        <v>0</v>
      </c>
      <c r="K4" s="1">
        <v>0</v>
      </c>
      <c r="L4" s="1">
        <f t="shared" ref="L4:L13" si="0">F4*0.14+G4*0.21+H4*0.21+I4*0.08+J4*0.05+K4*0.05</f>
        <v>0.34001999924899995</v>
      </c>
      <c r="M4" s="1">
        <v>0.33333333333333298</v>
      </c>
      <c r="O4" s="1">
        <v>1</v>
      </c>
      <c r="P4" s="1">
        <v>0.33333333333333298</v>
      </c>
      <c r="Q4" s="1">
        <f>LOG(O4+1, 2)</f>
        <v>1</v>
      </c>
      <c r="R4" s="1">
        <f>P4/Q4</f>
        <v>0.33333333333333298</v>
      </c>
      <c r="S4" s="1">
        <f>R4</f>
        <v>0.33333333333333298</v>
      </c>
      <c r="T4" s="1">
        <v>4</v>
      </c>
      <c r="U4" s="1">
        <f>S4/T4</f>
        <v>8.3333333333333245E-2</v>
      </c>
    </row>
    <row r="5" spans="1:21" ht="16" x14ac:dyDescent="0.2">
      <c r="A5" s="1">
        <v>1994402</v>
      </c>
      <c r="B5" s="1" t="s">
        <v>25</v>
      </c>
      <c r="C5" s="1" t="s">
        <v>15</v>
      </c>
      <c r="D5" s="1" t="s">
        <v>15</v>
      </c>
      <c r="E5" s="1" t="s">
        <v>26</v>
      </c>
      <c r="F5" s="2">
        <v>7.7871772790000002E-2</v>
      </c>
      <c r="G5" s="2">
        <v>0.80123949049999998</v>
      </c>
      <c r="H5" s="2">
        <v>0.71903491019999999</v>
      </c>
      <c r="I5" s="1">
        <v>0</v>
      </c>
      <c r="J5" s="1">
        <v>0</v>
      </c>
      <c r="K5" s="1">
        <v>0</v>
      </c>
      <c r="L5" s="1">
        <f t="shared" si="0"/>
        <v>0.33015967233759996</v>
      </c>
      <c r="M5" s="1">
        <v>2.8333333330000001</v>
      </c>
      <c r="O5" s="1">
        <v>2</v>
      </c>
      <c r="P5" s="1">
        <v>2.8333333330000001</v>
      </c>
      <c r="Q5" s="1">
        <f t="shared" ref="Q5:Q13" si="1">LOG(O5+1, 2)</f>
        <v>1.5849625007211563</v>
      </c>
      <c r="R5" s="1">
        <f t="shared" ref="R5:R13" si="2">P5/Q5</f>
        <v>1.7876343015754861</v>
      </c>
      <c r="S5" s="1">
        <f>SUM(R$4:R5)</f>
        <v>2.1209676349088191</v>
      </c>
      <c r="T5" s="1">
        <v>6.1030991785715223</v>
      </c>
      <c r="U5" s="1">
        <f t="shared" ref="U5:U13" si="3">S5/T5</f>
        <v>0.34752304900364539</v>
      </c>
    </row>
    <row r="6" spans="1:21" ht="16" x14ac:dyDescent="0.2">
      <c r="A6" s="1">
        <v>72773</v>
      </c>
      <c r="B6" s="1" t="s">
        <v>21</v>
      </c>
      <c r="C6" s="1" t="s">
        <v>15</v>
      </c>
      <c r="D6" s="1" t="s">
        <v>15</v>
      </c>
      <c r="E6" s="1" t="s">
        <v>22</v>
      </c>
      <c r="F6" s="2">
        <v>7.0902605320000006E-2</v>
      </c>
      <c r="G6" s="2">
        <v>0.69231390950000005</v>
      </c>
      <c r="H6" s="2">
        <v>0.76374584440000004</v>
      </c>
      <c r="I6" s="1">
        <v>0</v>
      </c>
      <c r="J6" s="1">
        <v>0</v>
      </c>
      <c r="K6" s="1">
        <v>0</v>
      </c>
      <c r="L6" s="1">
        <f t="shared" si="0"/>
        <v>0.31569891306379999</v>
      </c>
      <c r="M6" s="1">
        <v>3</v>
      </c>
      <c r="O6" s="1">
        <v>3</v>
      </c>
      <c r="P6" s="1">
        <v>3</v>
      </c>
      <c r="Q6" s="1">
        <f t="shared" si="1"/>
        <v>2</v>
      </c>
      <c r="R6" s="1">
        <f t="shared" si="2"/>
        <v>1.5</v>
      </c>
      <c r="S6" s="1">
        <f>SUM(R$4:R6)</f>
        <v>3.6209676349088191</v>
      </c>
      <c r="T6" s="1">
        <v>7.6030991785715223</v>
      </c>
      <c r="U6" s="1">
        <f t="shared" si="3"/>
        <v>0.47624890191017211</v>
      </c>
    </row>
    <row r="7" spans="1:21" ht="16" x14ac:dyDescent="0.2">
      <c r="A7" s="1">
        <v>3386264</v>
      </c>
      <c r="B7" s="1" t="s">
        <v>27</v>
      </c>
      <c r="C7" s="1" t="s">
        <v>15</v>
      </c>
      <c r="D7" s="1" t="s">
        <v>15</v>
      </c>
      <c r="E7" s="1" t="s">
        <v>28</v>
      </c>
      <c r="F7" s="2">
        <v>9.095864763E-2</v>
      </c>
      <c r="G7" s="2">
        <v>0.67395311589999995</v>
      </c>
      <c r="H7" s="2">
        <v>0.74647349119999995</v>
      </c>
      <c r="I7" s="1">
        <v>0</v>
      </c>
      <c r="J7" s="1">
        <v>0</v>
      </c>
      <c r="K7" s="1">
        <v>0</v>
      </c>
      <c r="L7" s="1">
        <f t="shared" si="0"/>
        <v>0.31102379815919995</v>
      </c>
      <c r="M7" s="1">
        <v>2.6666666666666599</v>
      </c>
      <c r="O7" s="1">
        <v>4</v>
      </c>
      <c r="P7" s="1">
        <v>2.6666666666666599</v>
      </c>
      <c r="Q7" s="1">
        <f t="shared" si="1"/>
        <v>2.3219280948873622</v>
      </c>
      <c r="R7" s="1">
        <f t="shared" si="2"/>
        <v>1.1484708215290453</v>
      </c>
      <c r="S7" s="1">
        <f>SUM(R$4:R7)</f>
        <v>4.7694384564378645</v>
      </c>
      <c r="T7" s="1">
        <v>8.8951288527917018</v>
      </c>
      <c r="U7" s="1">
        <f t="shared" si="3"/>
        <v>0.53618542635737021</v>
      </c>
    </row>
    <row r="8" spans="1:21" ht="16" x14ac:dyDescent="0.2">
      <c r="A8" s="1">
        <v>1204107</v>
      </c>
      <c r="B8" s="1" t="s">
        <v>34</v>
      </c>
      <c r="C8" s="1" t="s">
        <v>35</v>
      </c>
      <c r="D8" s="1" t="s">
        <v>15</v>
      </c>
      <c r="E8" s="1" t="s">
        <v>15</v>
      </c>
      <c r="F8" s="2">
        <v>9.2835223590000002E-2</v>
      </c>
      <c r="G8" s="2">
        <v>0.68012511730000003</v>
      </c>
      <c r="H8" s="2">
        <v>0.6799731255</v>
      </c>
      <c r="I8" s="1">
        <v>0</v>
      </c>
      <c r="J8" s="1">
        <v>0</v>
      </c>
      <c r="K8" s="1">
        <v>0</v>
      </c>
      <c r="L8" s="1">
        <f t="shared" si="0"/>
        <v>0.29861756229059999</v>
      </c>
      <c r="M8" s="1">
        <v>0.33333333333333298</v>
      </c>
      <c r="O8" s="1">
        <v>5</v>
      </c>
      <c r="P8" s="1">
        <v>0.33333333333333298</v>
      </c>
      <c r="Q8" s="1">
        <f t="shared" si="1"/>
        <v>2.5849625007211561</v>
      </c>
      <c r="R8" s="1">
        <f t="shared" si="2"/>
        <v>0.12895093574484706</v>
      </c>
      <c r="S8" s="1">
        <f>SUM(R$4:R8)</f>
        <v>4.8983893921827111</v>
      </c>
      <c r="T8" s="1">
        <v>9.9912118064939524</v>
      </c>
      <c r="U8" s="1">
        <f t="shared" si="3"/>
        <v>0.49026979780359797</v>
      </c>
    </row>
    <row r="9" spans="1:21" ht="16" x14ac:dyDescent="0.2">
      <c r="A9" s="1">
        <v>3462200</v>
      </c>
      <c r="B9" s="1" t="s">
        <v>29</v>
      </c>
      <c r="C9" s="1" t="s">
        <v>15</v>
      </c>
      <c r="D9" s="1" t="s">
        <v>15</v>
      </c>
      <c r="E9" s="1" t="s">
        <v>30</v>
      </c>
      <c r="F9" s="2">
        <v>0.1213134627</v>
      </c>
      <c r="G9" s="2">
        <v>0.66343140599999995</v>
      </c>
      <c r="H9" s="2">
        <v>0.5845593214</v>
      </c>
      <c r="I9" s="1">
        <v>0</v>
      </c>
      <c r="J9" s="1">
        <v>0</v>
      </c>
      <c r="K9" s="1">
        <v>0</v>
      </c>
      <c r="L9" s="1">
        <f t="shared" si="0"/>
        <v>0.27906193753199998</v>
      </c>
      <c r="M9" s="1">
        <v>1.8333333329999999</v>
      </c>
      <c r="O9" s="1">
        <v>6</v>
      </c>
      <c r="P9" s="1">
        <v>1.8333333329999999</v>
      </c>
      <c r="Q9" s="1">
        <f t="shared" si="1"/>
        <v>2.8073549220576042</v>
      </c>
      <c r="R9" s="1">
        <f t="shared" si="2"/>
        <v>0.65304650957930488</v>
      </c>
      <c r="S9" s="1">
        <f>SUM(R$4:R9)</f>
        <v>5.5514359017620158</v>
      </c>
      <c r="T9" s="1">
        <v>10.94109763878201</v>
      </c>
      <c r="U9" s="1">
        <f t="shared" si="3"/>
        <v>0.50739295864468814</v>
      </c>
    </row>
    <row r="10" spans="1:21" ht="16" x14ac:dyDescent="0.2">
      <c r="A10" s="1">
        <v>3079780</v>
      </c>
      <c r="B10" s="1" t="s">
        <v>19</v>
      </c>
      <c r="C10" s="1" t="s">
        <v>15</v>
      </c>
      <c r="D10" s="1" t="s">
        <v>15</v>
      </c>
      <c r="E10" s="1" t="s">
        <v>20</v>
      </c>
      <c r="F10" s="2">
        <v>3.4141782039999999E-2</v>
      </c>
      <c r="G10" s="2">
        <v>0.7709320784</v>
      </c>
      <c r="H10" s="2">
        <v>0.5030630827</v>
      </c>
      <c r="I10" s="1">
        <v>0</v>
      </c>
      <c r="J10" s="1">
        <v>0</v>
      </c>
      <c r="K10" s="1">
        <v>0</v>
      </c>
      <c r="L10" s="1">
        <f t="shared" si="0"/>
        <v>0.27231883331660001</v>
      </c>
      <c r="M10" s="1">
        <v>3.3333333333333299</v>
      </c>
      <c r="O10" s="1">
        <v>7</v>
      </c>
      <c r="P10" s="1">
        <v>3.3333333333333299</v>
      </c>
      <c r="Q10" s="1">
        <f t="shared" si="1"/>
        <v>3</v>
      </c>
      <c r="R10" s="1">
        <f t="shared" si="2"/>
        <v>1.1111111111111101</v>
      </c>
      <c r="S10" s="1">
        <f>SUM(R$4:R10)</f>
        <v>6.6625470128731257</v>
      </c>
      <c r="T10" s="1">
        <v>11.552208749782009</v>
      </c>
      <c r="U10" s="1">
        <f t="shared" si="3"/>
        <v>0.57673360628969317</v>
      </c>
    </row>
    <row r="11" spans="1:21" ht="16" x14ac:dyDescent="0.2">
      <c r="A11" s="1">
        <v>3455113</v>
      </c>
      <c r="B11" s="1" t="s">
        <v>17</v>
      </c>
      <c r="C11" s="1" t="s">
        <v>15</v>
      </c>
      <c r="D11" s="1" t="s">
        <v>15</v>
      </c>
      <c r="E11" s="1" t="s">
        <v>18</v>
      </c>
      <c r="F11" s="2">
        <v>4.4614935330000001E-2</v>
      </c>
      <c r="G11" s="2">
        <v>0.56916117669999999</v>
      </c>
      <c r="H11" s="2">
        <v>0.65304279330000004</v>
      </c>
      <c r="I11" s="1">
        <v>0</v>
      </c>
      <c r="J11" s="1">
        <v>0</v>
      </c>
      <c r="K11" s="1">
        <v>0</v>
      </c>
      <c r="L11" s="1">
        <f t="shared" si="0"/>
        <v>0.26290892464619997</v>
      </c>
      <c r="M11" s="1">
        <v>4</v>
      </c>
      <c r="O11" s="1">
        <v>8</v>
      </c>
      <c r="P11" s="1">
        <v>4</v>
      </c>
      <c r="Q11" s="1">
        <f t="shared" si="1"/>
        <v>3.1699250014423126</v>
      </c>
      <c r="R11" s="1">
        <f t="shared" si="2"/>
        <v>1.2618595071429148</v>
      </c>
      <c r="S11" s="1">
        <f>SUM(R$4:R11)</f>
        <v>7.9244065200160403</v>
      </c>
      <c r="T11" s="1">
        <v>12.077983544424889</v>
      </c>
      <c r="U11" s="1">
        <f t="shared" si="3"/>
        <v>0.65610343737170351</v>
      </c>
    </row>
    <row r="12" spans="1:21" ht="16" x14ac:dyDescent="0.2">
      <c r="A12" s="1">
        <v>1330863</v>
      </c>
      <c r="B12" s="1" t="s">
        <v>23</v>
      </c>
      <c r="C12" s="1" t="s">
        <v>15</v>
      </c>
      <c r="D12" s="1" t="s">
        <v>15</v>
      </c>
      <c r="E12" s="1" t="s">
        <v>24</v>
      </c>
      <c r="F12" s="2">
        <v>5.8086801229999999E-2</v>
      </c>
      <c r="G12" s="2">
        <v>0.50903934240000004</v>
      </c>
      <c r="H12" s="2">
        <v>0.65544009209999998</v>
      </c>
      <c r="I12" s="1">
        <v>0</v>
      </c>
      <c r="J12" s="1">
        <v>0</v>
      </c>
      <c r="K12" s="1">
        <v>0</v>
      </c>
      <c r="L12" s="1">
        <f t="shared" si="0"/>
        <v>0.25267283341720004</v>
      </c>
      <c r="M12" s="1">
        <v>3</v>
      </c>
      <c r="O12" s="1">
        <v>9</v>
      </c>
      <c r="P12" s="1">
        <v>3</v>
      </c>
      <c r="Q12" s="1">
        <f t="shared" si="1"/>
        <v>3.3219280948873626</v>
      </c>
      <c r="R12" s="1">
        <f t="shared" si="2"/>
        <v>0.90308998699194354</v>
      </c>
      <c r="S12" s="1">
        <f>SUM(R$4:R12)</f>
        <v>8.8274965070079841</v>
      </c>
      <c r="T12" s="1">
        <v>12.178326876312882</v>
      </c>
      <c r="U12" s="1">
        <f t="shared" si="3"/>
        <v>0.72485297830013595</v>
      </c>
    </row>
    <row r="13" spans="1:21" ht="16" x14ac:dyDescent="0.2">
      <c r="A13" s="1">
        <v>2589274</v>
      </c>
      <c r="B13" s="1" t="s">
        <v>31</v>
      </c>
      <c r="C13" s="1" t="s">
        <v>15</v>
      </c>
      <c r="D13" s="1" t="s">
        <v>15</v>
      </c>
      <c r="E13" s="1" t="s">
        <v>32</v>
      </c>
      <c r="F13" s="2">
        <v>4.1294287710000002E-2</v>
      </c>
      <c r="G13" s="2">
        <v>0.51679569479999998</v>
      </c>
      <c r="H13" s="2">
        <v>0.52668583390000001</v>
      </c>
      <c r="I13" s="1">
        <v>0</v>
      </c>
      <c r="J13" s="1">
        <v>0</v>
      </c>
      <c r="K13" s="1">
        <v>0</v>
      </c>
      <c r="L13" s="1">
        <f t="shared" si="0"/>
        <v>0.22491232130639999</v>
      </c>
      <c r="M13" s="1">
        <v>1.6666666666666601</v>
      </c>
      <c r="O13" s="1">
        <v>10</v>
      </c>
      <c r="P13" s="1">
        <v>1.6666666666666601</v>
      </c>
      <c r="Q13" s="1">
        <f t="shared" si="1"/>
        <v>3.4594316186372978</v>
      </c>
      <c r="R13" s="1">
        <f t="shared" si="2"/>
        <v>0.48177471052981113</v>
      </c>
      <c r="S13" s="1">
        <f>SUM(R$4:R13)</f>
        <v>9.3092712175377947</v>
      </c>
      <c r="T13" s="1">
        <v>12.274681818418845</v>
      </c>
      <c r="U13" s="1">
        <f t="shared" si="3"/>
        <v>0.75841242610205295</v>
      </c>
    </row>
  </sheetData>
  <sortState ref="A4:M13">
    <sortCondition descending="1" ref="L4:L13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"/>
  <sheetViews>
    <sheetView workbookViewId="0">
      <selection activeCell="R4" sqref="R4:R13"/>
    </sheetView>
  </sheetViews>
  <sheetFormatPr baseColWidth="10" defaultColWidth="8.83203125" defaultRowHeight="15" x14ac:dyDescent="0.2"/>
  <sheetData>
    <row r="1" spans="1:18" x14ac:dyDescent="0.2">
      <c r="A1" s="1"/>
      <c r="B1" s="1"/>
      <c r="C1" s="1"/>
      <c r="D1" s="1"/>
      <c r="E1" s="1"/>
      <c r="F1" s="1" t="s">
        <v>1</v>
      </c>
      <c r="G1" s="1" t="s">
        <v>10</v>
      </c>
      <c r="H1" s="1" t="s">
        <v>11</v>
      </c>
      <c r="I1" s="1" t="s">
        <v>12</v>
      </c>
      <c r="J1" s="1" t="s">
        <v>13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49</v>
      </c>
      <c r="Q1" s="1" t="s">
        <v>48</v>
      </c>
      <c r="R1" s="1" t="s">
        <v>50</v>
      </c>
    </row>
    <row r="2" spans="1:18" ht="16" x14ac:dyDescent="0.2">
      <c r="A2" s="1">
        <v>3478300</v>
      </c>
      <c r="B2" s="1" t="s">
        <v>14</v>
      </c>
      <c r="C2" s="1" t="s">
        <v>15</v>
      </c>
      <c r="D2" s="1" t="s">
        <v>15</v>
      </c>
      <c r="E2" s="1" t="s">
        <v>16</v>
      </c>
      <c r="F2" s="2">
        <v>0.99999976160000004</v>
      </c>
      <c r="G2" s="1">
        <v>1</v>
      </c>
      <c r="H2" s="1">
        <v>1</v>
      </c>
      <c r="I2">
        <f>0.74*F2+0.1*G2+0.16*H2</f>
        <v>0.99999982358400008</v>
      </c>
      <c r="J2" s="1"/>
      <c r="L2" s="1"/>
      <c r="M2" s="1"/>
      <c r="N2" s="1"/>
      <c r="O2" s="1"/>
      <c r="P2" s="1"/>
      <c r="Q2" s="1"/>
      <c r="R2" s="1"/>
    </row>
    <row r="3" spans="1:18" x14ac:dyDescent="0.2">
      <c r="A3" s="1"/>
      <c r="B3" s="1"/>
      <c r="C3" s="1"/>
      <c r="D3" s="1"/>
      <c r="E3" s="1"/>
      <c r="F3" s="1"/>
      <c r="G3" s="1"/>
      <c r="H3" s="1"/>
      <c r="J3" s="1"/>
      <c r="L3" s="1"/>
      <c r="M3" s="1"/>
      <c r="N3" s="1"/>
      <c r="O3" s="1"/>
      <c r="P3" s="1"/>
      <c r="Q3" s="1"/>
      <c r="R3" s="1"/>
    </row>
    <row r="4" spans="1:18" ht="16" x14ac:dyDescent="0.2">
      <c r="A4" s="1">
        <v>3079780</v>
      </c>
      <c r="B4" s="1" t="s">
        <v>19</v>
      </c>
      <c r="C4" s="1" t="s">
        <v>15</v>
      </c>
      <c r="D4" s="1" t="s">
        <v>15</v>
      </c>
      <c r="E4" s="1" t="s">
        <v>20</v>
      </c>
      <c r="F4" s="2">
        <v>0.7709320784</v>
      </c>
      <c r="G4" s="1">
        <v>1</v>
      </c>
      <c r="H4" s="1">
        <v>1</v>
      </c>
      <c r="I4">
        <f t="shared" ref="I4:I13" si="0">0.74*F4+0.1*G4+0.16*H4</f>
        <v>0.83048973801600001</v>
      </c>
      <c r="J4" s="1">
        <v>3.3333333333333299</v>
      </c>
      <c r="L4" s="1">
        <v>1</v>
      </c>
      <c r="M4" s="1">
        <v>3.3333333333333299</v>
      </c>
      <c r="N4" s="1">
        <f>LOG(L4+1, 2)</f>
        <v>1</v>
      </c>
      <c r="O4" s="1">
        <f>M4/N4</f>
        <v>3.3333333333333299</v>
      </c>
      <c r="P4" s="1">
        <f>O4</f>
        <v>3.3333333333333299</v>
      </c>
      <c r="Q4" s="1">
        <v>4</v>
      </c>
      <c r="R4" s="1">
        <f>P4/Q4</f>
        <v>0.83333333333333248</v>
      </c>
    </row>
    <row r="5" spans="1:18" ht="16" x14ac:dyDescent="0.2">
      <c r="A5" s="1">
        <v>72773</v>
      </c>
      <c r="B5" s="1" t="s">
        <v>21</v>
      </c>
      <c r="C5" s="1" t="s">
        <v>15</v>
      </c>
      <c r="D5" s="1" t="s">
        <v>15</v>
      </c>
      <c r="E5" s="1" t="s">
        <v>22</v>
      </c>
      <c r="F5" s="2">
        <v>0.69231390950000005</v>
      </c>
      <c r="G5" s="1">
        <v>1</v>
      </c>
      <c r="H5" s="1">
        <v>1</v>
      </c>
      <c r="I5">
        <f t="shared" si="0"/>
        <v>0.77231229303000004</v>
      </c>
      <c r="J5" s="1">
        <v>3</v>
      </c>
      <c r="L5" s="1">
        <v>2</v>
      </c>
      <c r="M5" s="1">
        <v>3</v>
      </c>
      <c r="N5" s="1">
        <f t="shared" ref="N5:N13" si="1">LOG(L5+1, 2)</f>
        <v>1.5849625007211563</v>
      </c>
      <c r="O5" s="1">
        <f t="shared" ref="O5:O13" si="2">M5/N5</f>
        <v>1.8927892607143721</v>
      </c>
      <c r="P5" s="1">
        <f>SUM(O$4:O5)</f>
        <v>5.2261225940477019</v>
      </c>
      <c r="Q5" s="1">
        <v>6.1030991785715223</v>
      </c>
      <c r="R5" s="1">
        <f t="shared" ref="R5:R13" si="3">P5/Q5</f>
        <v>0.85630635209026973</v>
      </c>
    </row>
    <row r="6" spans="1:18" ht="16" x14ac:dyDescent="0.2">
      <c r="A6" s="1">
        <v>1994402</v>
      </c>
      <c r="B6" s="1" t="s">
        <v>25</v>
      </c>
      <c r="C6" s="1" t="s">
        <v>15</v>
      </c>
      <c r="D6" s="1" t="s">
        <v>15</v>
      </c>
      <c r="E6" s="1" t="s">
        <v>26</v>
      </c>
      <c r="F6" s="2">
        <v>0.80123949049999998</v>
      </c>
      <c r="G6" s="1">
        <v>1</v>
      </c>
      <c r="H6" s="1">
        <v>0.33333333333333298</v>
      </c>
      <c r="I6">
        <f t="shared" si="0"/>
        <v>0.74625055630333315</v>
      </c>
      <c r="J6" s="1">
        <v>2.8333333330000001</v>
      </c>
      <c r="L6" s="1">
        <v>3</v>
      </c>
      <c r="M6" s="1">
        <v>2.8333333330000001</v>
      </c>
      <c r="N6" s="1">
        <f t="shared" si="1"/>
        <v>2</v>
      </c>
      <c r="O6" s="1">
        <f t="shared" si="2"/>
        <v>1.4166666665000001</v>
      </c>
      <c r="P6" s="1">
        <f>SUM(O$4:O6)</f>
        <v>6.6427892605477021</v>
      </c>
      <c r="Q6" s="1">
        <v>7.6030991785715223</v>
      </c>
      <c r="R6" s="1">
        <f t="shared" si="3"/>
        <v>0.87369493735786774</v>
      </c>
    </row>
    <row r="7" spans="1:18" ht="16" x14ac:dyDescent="0.2">
      <c r="A7" s="1">
        <v>3455113</v>
      </c>
      <c r="B7" s="1" t="s">
        <v>17</v>
      </c>
      <c r="C7" s="1" t="s">
        <v>15</v>
      </c>
      <c r="D7" s="1" t="s">
        <v>15</v>
      </c>
      <c r="E7" s="1" t="s">
        <v>18</v>
      </c>
      <c r="F7" s="2">
        <v>0.56916117669999999</v>
      </c>
      <c r="G7" s="1">
        <v>1</v>
      </c>
      <c r="H7" s="1">
        <v>1</v>
      </c>
      <c r="I7">
        <f t="shared" si="0"/>
        <v>0.681179270758</v>
      </c>
      <c r="J7" s="1">
        <v>4</v>
      </c>
      <c r="L7" s="1">
        <v>4</v>
      </c>
      <c r="M7" s="1">
        <v>4</v>
      </c>
      <c r="N7" s="1">
        <f t="shared" si="1"/>
        <v>2.3219280948873622</v>
      </c>
      <c r="O7" s="1">
        <f t="shared" si="2"/>
        <v>1.7227062322935722</v>
      </c>
      <c r="P7" s="1">
        <f>SUM(O$4:O7)</f>
        <v>8.3654954928412746</v>
      </c>
      <c r="Q7" s="1">
        <v>8.8951288527917018</v>
      </c>
      <c r="R7" s="1">
        <f t="shared" si="3"/>
        <v>0.94045804521603937</v>
      </c>
    </row>
    <row r="8" spans="1:18" ht="16" x14ac:dyDescent="0.2">
      <c r="A8" s="1">
        <v>3386264</v>
      </c>
      <c r="B8" s="1" t="s">
        <v>27</v>
      </c>
      <c r="C8" s="1" t="s">
        <v>15</v>
      </c>
      <c r="D8" s="1" t="s">
        <v>15</v>
      </c>
      <c r="E8" s="1" t="s">
        <v>28</v>
      </c>
      <c r="F8" s="2">
        <v>0.67395311589999995</v>
      </c>
      <c r="G8" s="1">
        <v>1</v>
      </c>
      <c r="H8" s="1">
        <v>0.33333333333333298</v>
      </c>
      <c r="I8">
        <f t="shared" si="0"/>
        <v>0.65205863909933315</v>
      </c>
      <c r="J8" s="1">
        <v>2.6666666666666599</v>
      </c>
      <c r="L8" s="1">
        <v>5</v>
      </c>
      <c r="M8" s="1">
        <v>2.6666666666666599</v>
      </c>
      <c r="N8" s="1">
        <f t="shared" si="1"/>
        <v>2.5849625007211561</v>
      </c>
      <c r="O8" s="1">
        <f t="shared" si="2"/>
        <v>1.0316074859587749</v>
      </c>
      <c r="P8" s="1">
        <f>SUM(O$4:O8)</f>
        <v>9.3971029788000493</v>
      </c>
      <c r="Q8" s="1">
        <v>9.9912118064939524</v>
      </c>
      <c r="R8" s="1">
        <f t="shared" si="3"/>
        <v>0.94053685987241786</v>
      </c>
    </row>
    <row r="9" spans="1:18" ht="16" x14ac:dyDescent="0.2">
      <c r="A9" s="1">
        <v>3462200</v>
      </c>
      <c r="B9" s="1" t="s">
        <v>29</v>
      </c>
      <c r="C9" s="1" t="s">
        <v>15</v>
      </c>
      <c r="D9" s="1" t="s">
        <v>15</v>
      </c>
      <c r="E9" s="1" t="s">
        <v>30</v>
      </c>
      <c r="F9" s="2">
        <v>0.66343140599999995</v>
      </c>
      <c r="G9" s="1">
        <v>1</v>
      </c>
      <c r="H9" s="1">
        <v>0.33333333333333298</v>
      </c>
      <c r="I9">
        <f t="shared" si="0"/>
        <v>0.64427257377333325</v>
      </c>
      <c r="J9" s="1">
        <v>1.8333333329999999</v>
      </c>
      <c r="L9" s="1">
        <v>6</v>
      </c>
      <c r="M9" s="1">
        <v>1.8333333329999999</v>
      </c>
      <c r="N9" s="1">
        <f t="shared" si="1"/>
        <v>2.8073549220576042</v>
      </c>
      <c r="O9" s="1">
        <f t="shared" si="2"/>
        <v>0.65304650957930488</v>
      </c>
      <c r="P9" s="1">
        <f>SUM(O$4:O9)</f>
        <v>10.050149488379354</v>
      </c>
      <c r="Q9" s="1">
        <v>10.94109763878201</v>
      </c>
      <c r="R9" s="1">
        <f t="shared" si="3"/>
        <v>0.91856866835329343</v>
      </c>
    </row>
    <row r="10" spans="1:18" ht="16" x14ac:dyDescent="0.2">
      <c r="A10" s="1">
        <v>2589274</v>
      </c>
      <c r="B10" s="1" t="s">
        <v>31</v>
      </c>
      <c r="C10" s="1" t="s">
        <v>15</v>
      </c>
      <c r="D10" s="1" t="s">
        <v>15</v>
      </c>
      <c r="E10" s="1" t="s">
        <v>32</v>
      </c>
      <c r="F10" s="2">
        <v>0.51679569479999998</v>
      </c>
      <c r="G10" s="1">
        <v>1</v>
      </c>
      <c r="H10" s="1">
        <v>1</v>
      </c>
      <c r="I10">
        <f t="shared" si="0"/>
        <v>0.64242881415200004</v>
      </c>
      <c r="J10" s="1">
        <v>1.6666666666666601</v>
      </c>
      <c r="L10" s="1">
        <v>7</v>
      </c>
      <c r="M10" s="1">
        <v>1.6666666666666601</v>
      </c>
      <c r="N10" s="1">
        <f t="shared" si="1"/>
        <v>3</v>
      </c>
      <c r="O10" s="1">
        <f t="shared" si="2"/>
        <v>0.55555555555555336</v>
      </c>
      <c r="P10" s="1">
        <f>SUM(O$4:O10)</f>
        <v>10.605705043934908</v>
      </c>
      <c r="Q10" s="1">
        <v>11.552208749782009</v>
      </c>
      <c r="R10" s="1">
        <f t="shared" si="3"/>
        <v>0.91806729549749855</v>
      </c>
    </row>
    <row r="11" spans="1:18" ht="16" x14ac:dyDescent="0.2">
      <c r="A11" s="1">
        <v>1173447</v>
      </c>
      <c r="B11" s="1" t="s">
        <v>33</v>
      </c>
      <c r="C11" s="1" t="s">
        <v>15</v>
      </c>
      <c r="D11" s="1" t="s">
        <v>15</v>
      </c>
      <c r="E11" s="1" t="s">
        <v>15</v>
      </c>
      <c r="F11" s="2">
        <v>0.76052391529999996</v>
      </c>
      <c r="G11" s="1">
        <v>0</v>
      </c>
      <c r="H11" s="1">
        <v>0</v>
      </c>
      <c r="I11">
        <f t="shared" si="0"/>
        <v>0.56278769732199996</v>
      </c>
      <c r="J11" s="1">
        <v>0.33333333333333298</v>
      </c>
      <c r="L11" s="1">
        <v>8</v>
      </c>
      <c r="M11" s="1">
        <v>0.33333333333333298</v>
      </c>
      <c r="N11" s="1">
        <f t="shared" si="1"/>
        <v>3.1699250014423126</v>
      </c>
      <c r="O11" s="1">
        <f t="shared" si="2"/>
        <v>0.10515495892857613</v>
      </c>
      <c r="P11" s="1">
        <f>SUM(O$4:O11)</f>
        <v>10.710860002863484</v>
      </c>
      <c r="Q11" s="1">
        <v>12.077983544424889</v>
      </c>
      <c r="R11" s="1">
        <f t="shared" si="3"/>
        <v>0.88680862690921125</v>
      </c>
    </row>
    <row r="12" spans="1:18" ht="16" x14ac:dyDescent="0.2">
      <c r="A12" s="1">
        <v>1330863</v>
      </c>
      <c r="B12" s="1" t="s">
        <v>23</v>
      </c>
      <c r="C12" s="1" t="s">
        <v>15</v>
      </c>
      <c r="D12" s="1" t="s">
        <v>15</v>
      </c>
      <c r="E12" s="1" t="s">
        <v>24</v>
      </c>
      <c r="F12" s="2">
        <v>0.50903934240000004</v>
      </c>
      <c r="G12" s="1">
        <v>1</v>
      </c>
      <c r="H12" s="1">
        <v>0.33333333333333298</v>
      </c>
      <c r="I12">
        <f t="shared" si="0"/>
        <v>0.53002244670933329</v>
      </c>
      <c r="J12" s="1">
        <v>3</v>
      </c>
      <c r="L12" s="1">
        <v>9</v>
      </c>
      <c r="M12" s="1">
        <v>3</v>
      </c>
      <c r="N12" s="1">
        <f t="shared" si="1"/>
        <v>3.3219280948873626</v>
      </c>
      <c r="O12" s="1">
        <f t="shared" si="2"/>
        <v>0.90308998699194354</v>
      </c>
      <c r="P12" s="1">
        <f>SUM(O$4:O12)</f>
        <v>11.613949989855428</v>
      </c>
      <c r="Q12" s="1">
        <v>12.178326876312882</v>
      </c>
      <c r="R12" s="1">
        <f t="shared" si="3"/>
        <v>0.95365727228465347</v>
      </c>
    </row>
    <row r="13" spans="1:18" ht="16" x14ac:dyDescent="0.2">
      <c r="A13" s="1">
        <v>1204107</v>
      </c>
      <c r="B13" s="1" t="s">
        <v>34</v>
      </c>
      <c r="C13" s="1" t="s">
        <v>35</v>
      </c>
      <c r="D13" s="1" t="s">
        <v>15</v>
      </c>
      <c r="E13" s="1" t="s">
        <v>15</v>
      </c>
      <c r="F13" s="2">
        <v>0.68012511730000003</v>
      </c>
      <c r="G13" s="1">
        <v>0</v>
      </c>
      <c r="H13" s="1">
        <v>0</v>
      </c>
      <c r="I13">
        <f t="shared" si="0"/>
        <v>0.50329258680200006</v>
      </c>
      <c r="J13" s="1">
        <v>0.33333333333333298</v>
      </c>
      <c r="L13" s="1">
        <v>10</v>
      </c>
      <c r="M13" s="1">
        <v>0.33333333333333298</v>
      </c>
      <c r="N13" s="1">
        <f t="shared" si="1"/>
        <v>3.4594316186372978</v>
      </c>
      <c r="O13" s="1">
        <f t="shared" si="2"/>
        <v>9.6354942105962502E-2</v>
      </c>
      <c r="P13" s="1">
        <f>SUM(O$4:O13)</f>
        <v>11.710304931961391</v>
      </c>
      <c r="Q13" s="1">
        <v>12.274681818418845</v>
      </c>
      <c r="R13" s="1">
        <f t="shared" si="3"/>
        <v>0.95402105775071289</v>
      </c>
    </row>
  </sheetData>
  <sortState ref="A4:J13">
    <sortCondition descending="1" ref="I4:I13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3"/>
  <sheetViews>
    <sheetView workbookViewId="0">
      <selection activeCell="R4" sqref="R4:R13"/>
    </sheetView>
  </sheetViews>
  <sheetFormatPr baseColWidth="10" defaultColWidth="8.83203125" defaultRowHeight="15" x14ac:dyDescent="0.2"/>
  <sheetData>
    <row r="1" spans="1:18" x14ac:dyDescent="0.2">
      <c r="A1" s="1"/>
      <c r="B1" s="1"/>
      <c r="C1" s="1"/>
      <c r="D1" s="1"/>
      <c r="E1" s="1"/>
      <c r="F1" s="1" t="s">
        <v>0</v>
      </c>
      <c r="G1" s="1" t="s">
        <v>10</v>
      </c>
      <c r="H1" s="1" t="s">
        <v>11</v>
      </c>
      <c r="I1" s="1" t="s">
        <v>12</v>
      </c>
      <c r="J1" s="1" t="s">
        <v>13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49</v>
      </c>
      <c r="Q1" s="1" t="s">
        <v>48</v>
      </c>
      <c r="R1" s="1" t="s">
        <v>50</v>
      </c>
    </row>
    <row r="2" spans="1:18" ht="16" x14ac:dyDescent="0.2">
      <c r="A2" s="1">
        <v>3478300</v>
      </c>
      <c r="B2" s="1" t="s">
        <v>14</v>
      </c>
      <c r="C2" s="1" t="s">
        <v>15</v>
      </c>
      <c r="D2" s="1" t="s">
        <v>15</v>
      </c>
      <c r="E2" s="1" t="s">
        <v>16</v>
      </c>
      <c r="F2" s="2">
        <v>1</v>
      </c>
      <c r="G2" s="1">
        <v>1</v>
      </c>
      <c r="H2" s="1">
        <v>1</v>
      </c>
      <c r="I2">
        <f>0.74*F2+0.1*G2+0.16*H2</f>
        <v>1</v>
      </c>
      <c r="J2" s="1"/>
      <c r="L2" s="1"/>
      <c r="M2" s="1"/>
      <c r="N2" s="1"/>
      <c r="O2" s="1"/>
      <c r="P2" s="1"/>
      <c r="Q2" s="1"/>
      <c r="R2" s="1"/>
    </row>
    <row r="3" spans="1:18" x14ac:dyDescent="0.2">
      <c r="A3" s="1"/>
      <c r="B3" s="1"/>
      <c r="C3" s="1"/>
      <c r="D3" s="1"/>
      <c r="E3" s="1"/>
      <c r="F3" s="1"/>
      <c r="G3" s="1"/>
      <c r="H3" s="1"/>
      <c r="J3" s="1"/>
      <c r="L3" s="1"/>
      <c r="M3" s="1"/>
      <c r="N3" s="1"/>
      <c r="O3" s="1"/>
      <c r="P3" s="1"/>
      <c r="Q3" s="1"/>
      <c r="R3" s="1"/>
    </row>
    <row r="4" spans="1:18" ht="16" x14ac:dyDescent="0.2">
      <c r="A4" s="1">
        <v>72773</v>
      </c>
      <c r="B4" s="1" t="s">
        <v>21</v>
      </c>
      <c r="C4" s="1" t="s">
        <v>15</v>
      </c>
      <c r="D4" s="1" t="s">
        <v>15</v>
      </c>
      <c r="E4" s="1" t="s">
        <v>22</v>
      </c>
      <c r="F4" s="2">
        <v>7.0902605320000006E-2</v>
      </c>
      <c r="G4" s="1">
        <v>1</v>
      </c>
      <c r="H4" s="1">
        <v>1</v>
      </c>
      <c r="I4">
        <f t="shared" ref="I4:I13" si="0">0.74*F4+0.1*G4+0.16*H4</f>
        <v>0.31246792793680001</v>
      </c>
      <c r="J4" s="1">
        <v>3</v>
      </c>
      <c r="L4" s="1">
        <v>1</v>
      </c>
      <c r="M4" s="1">
        <v>3</v>
      </c>
      <c r="N4" s="1">
        <f>LOG(L4+1, 2)</f>
        <v>1</v>
      </c>
      <c r="O4" s="1">
        <f>M4/N4</f>
        <v>3</v>
      </c>
      <c r="P4" s="1">
        <f>O4</f>
        <v>3</v>
      </c>
      <c r="Q4" s="1">
        <v>4</v>
      </c>
      <c r="R4" s="1">
        <f>P4/Q4</f>
        <v>0.75</v>
      </c>
    </row>
    <row r="5" spans="1:18" ht="16" x14ac:dyDescent="0.2">
      <c r="A5" s="1">
        <v>3455113</v>
      </c>
      <c r="B5" s="1" t="s">
        <v>17</v>
      </c>
      <c r="C5" s="1" t="s">
        <v>15</v>
      </c>
      <c r="D5" s="1" t="s">
        <v>15</v>
      </c>
      <c r="E5" s="1" t="s">
        <v>18</v>
      </c>
      <c r="F5" s="2">
        <v>4.4614935330000001E-2</v>
      </c>
      <c r="G5" s="1">
        <v>1</v>
      </c>
      <c r="H5" s="1">
        <v>1</v>
      </c>
      <c r="I5">
        <f t="shared" si="0"/>
        <v>0.29301505214419998</v>
      </c>
      <c r="J5" s="1">
        <v>4</v>
      </c>
      <c r="L5" s="1">
        <v>2</v>
      </c>
      <c r="M5" s="1">
        <v>4</v>
      </c>
      <c r="N5" s="1">
        <f t="shared" ref="N5:N13" si="1">LOG(L5+1, 2)</f>
        <v>1.5849625007211563</v>
      </c>
      <c r="O5" s="1">
        <f t="shared" ref="O5:O13" si="2">M5/N5</f>
        <v>2.5237190142858297</v>
      </c>
      <c r="P5" s="1">
        <f>SUM(O$4:O5)</f>
        <v>5.5237190142858292</v>
      </c>
      <c r="Q5" s="1">
        <v>6.1030991785715223</v>
      </c>
      <c r="R5" s="1">
        <f t="shared" ref="R5:R13" si="3">P5/Q5</f>
        <v>0.90506787660932264</v>
      </c>
    </row>
    <row r="6" spans="1:18" ht="16" x14ac:dyDescent="0.2">
      <c r="A6" s="1">
        <v>2589274</v>
      </c>
      <c r="B6" s="1" t="s">
        <v>31</v>
      </c>
      <c r="C6" s="1" t="s">
        <v>15</v>
      </c>
      <c r="D6" s="1" t="s">
        <v>15</v>
      </c>
      <c r="E6" s="1" t="s">
        <v>32</v>
      </c>
      <c r="F6" s="2">
        <v>4.1294287710000002E-2</v>
      </c>
      <c r="G6" s="1">
        <v>1</v>
      </c>
      <c r="H6" s="1">
        <v>1</v>
      </c>
      <c r="I6">
        <f t="shared" si="0"/>
        <v>0.29055777290539997</v>
      </c>
      <c r="J6" s="1">
        <v>1.6666666666666601</v>
      </c>
      <c r="L6" s="1">
        <v>3</v>
      </c>
      <c r="M6" s="1">
        <v>1.6666666666666601</v>
      </c>
      <c r="N6" s="1">
        <f t="shared" si="1"/>
        <v>2</v>
      </c>
      <c r="O6" s="1">
        <f t="shared" si="2"/>
        <v>0.83333333333333004</v>
      </c>
      <c r="P6" s="1">
        <f>SUM(O$4:O6)</f>
        <v>6.3570523476191596</v>
      </c>
      <c r="Q6" s="1">
        <v>7.6030991785715223</v>
      </c>
      <c r="R6" s="1">
        <f t="shared" si="3"/>
        <v>0.8361133004204121</v>
      </c>
    </row>
    <row r="7" spans="1:18" ht="16" x14ac:dyDescent="0.2">
      <c r="A7" s="1">
        <v>3079780</v>
      </c>
      <c r="B7" s="1" t="s">
        <v>19</v>
      </c>
      <c r="C7" s="1" t="s">
        <v>15</v>
      </c>
      <c r="D7" s="1" t="s">
        <v>15</v>
      </c>
      <c r="E7" s="1" t="s">
        <v>20</v>
      </c>
      <c r="F7" s="2">
        <v>3.4141782039999999E-2</v>
      </c>
      <c r="G7" s="1">
        <v>1</v>
      </c>
      <c r="H7" s="1">
        <v>1</v>
      </c>
      <c r="I7">
        <f t="shared" si="0"/>
        <v>0.28526491870960002</v>
      </c>
      <c r="J7" s="1">
        <v>3.3333333333333299</v>
      </c>
      <c r="L7" s="1">
        <v>4</v>
      </c>
      <c r="M7" s="1">
        <v>3.3333333333333299</v>
      </c>
      <c r="N7" s="1">
        <f t="shared" si="1"/>
        <v>2.3219280948873622</v>
      </c>
      <c r="O7" s="1">
        <f t="shared" si="2"/>
        <v>1.4355885269113089</v>
      </c>
      <c r="P7" s="1">
        <f>SUM(O$4:O7)</f>
        <v>7.7926408745304681</v>
      </c>
      <c r="Q7" s="1">
        <v>8.8951288527917018</v>
      </c>
      <c r="R7" s="1">
        <f t="shared" si="3"/>
        <v>0.8760571098511718</v>
      </c>
    </row>
    <row r="8" spans="1:18" ht="16" x14ac:dyDescent="0.2">
      <c r="A8" s="1">
        <v>3462200</v>
      </c>
      <c r="B8" s="1" t="s">
        <v>29</v>
      </c>
      <c r="C8" s="1" t="s">
        <v>15</v>
      </c>
      <c r="D8" s="1" t="s">
        <v>15</v>
      </c>
      <c r="E8" s="1" t="s">
        <v>30</v>
      </c>
      <c r="F8" s="2">
        <v>0.1213134627</v>
      </c>
      <c r="G8" s="1">
        <v>1</v>
      </c>
      <c r="H8" s="1">
        <v>0.33333333333333298</v>
      </c>
      <c r="I8">
        <f t="shared" si="0"/>
        <v>0.2431052957313333</v>
      </c>
      <c r="J8" s="1">
        <v>1.8333333329999999</v>
      </c>
      <c r="L8" s="1">
        <v>5</v>
      </c>
      <c r="M8" s="1">
        <v>1.8333333329999999</v>
      </c>
      <c r="N8" s="1">
        <f t="shared" si="1"/>
        <v>2.5849625007211561</v>
      </c>
      <c r="O8" s="1">
        <f t="shared" si="2"/>
        <v>0.70923014646770866</v>
      </c>
      <c r="P8" s="1">
        <f>SUM(O$4:O8)</f>
        <v>8.5018710209981769</v>
      </c>
      <c r="Q8" s="1">
        <v>9.9912118064939524</v>
      </c>
      <c r="R8" s="1">
        <f t="shared" si="3"/>
        <v>0.8509349201737717</v>
      </c>
    </row>
    <row r="9" spans="1:18" ht="16" x14ac:dyDescent="0.2">
      <c r="A9" s="1">
        <v>3386264</v>
      </c>
      <c r="B9" s="1" t="s">
        <v>27</v>
      </c>
      <c r="C9" s="1" t="s">
        <v>15</v>
      </c>
      <c r="D9" s="1" t="s">
        <v>15</v>
      </c>
      <c r="E9" s="1" t="s">
        <v>28</v>
      </c>
      <c r="F9" s="2">
        <v>9.095864763E-2</v>
      </c>
      <c r="G9" s="1">
        <v>1</v>
      </c>
      <c r="H9" s="1">
        <v>0.33333333333333298</v>
      </c>
      <c r="I9">
        <f t="shared" si="0"/>
        <v>0.22064273257953329</v>
      </c>
      <c r="J9" s="1">
        <v>2.6666666666666599</v>
      </c>
      <c r="L9" s="1">
        <v>6</v>
      </c>
      <c r="M9" s="1">
        <v>2.6666666666666599</v>
      </c>
      <c r="N9" s="1">
        <f t="shared" si="1"/>
        <v>2.8073549220576042</v>
      </c>
      <c r="O9" s="1">
        <f t="shared" si="2"/>
        <v>0.94988583228805668</v>
      </c>
      <c r="P9" s="1">
        <f>SUM(O$4:O9)</f>
        <v>9.4517568532862342</v>
      </c>
      <c r="Q9" s="1">
        <v>10.94109763878201</v>
      </c>
      <c r="R9" s="1">
        <f t="shared" si="3"/>
        <v>0.86387647431125814</v>
      </c>
    </row>
    <row r="10" spans="1:18" ht="16" x14ac:dyDescent="0.2">
      <c r="A10" s="1">
        <v>1994402</v>
      </c>
      <c r="B10" s="1" t="s">
        <v>25</v>
      </c>
      <c r="C10" s="1" t="s">
        <v>15</v>
      </c>
      <c r="D10" s="1" t="s">
        <v>15</v>
      </c>
      <c r="E10" s="1" t="s">
        <v>26</v>
      </c>
      <c r="F10" s="2">
        <v>7.7871772790000002E-2</v>
      </c>
      <c r="G10" s="1">
        <v>1</v>
      </c>
      <c r="H10" s="1">
        <v>0.33333333333333298</v>
      </c>
      <c r="I10">
        <f t="shared" si="0"/>
        <v>0.2109584451979333</v>
      </c>
      <c r="J10" s="1">
        <v>2.8333333330000001</v>
      </c>
      <c r="L10" s="1">
        <v>7</v>
      </c>
      <c r="M10" s="1">
        <v>2.8333333330000001</v>
      </c>
      <c r="N10" s="1">
        <f t="shared" si="1"/>
        <v>3</v>
      </c>
      <c r="O10" s="1">
        <f t="shared" si="2"/>
        <v>0.94444444433333341</v>
      </c>
      <c r="P10" s="1">
        <f>SUM(O$4:O10)</f>
        <v>10.396201297619568</v>
      </c>
      <c r="Q10" s="1">
        <v>11.552208749782009</v>
      </c>
      <c r="R10" s="1">
        <f t="shared" si="3"/>
        <v>0.899931911100182</v>
      </c>
    </row>
    <row r="11" spans="1:18" ht="16" x14ac:dyDescent="0.2">
      <c r="A11" s="1">
        <v>1330863</v>
      </c>
      <c r="B11" s="1" t="s">
        <v>23</v>
      </c>
      <c r="C11" s="1" t="s">
        <v>15</v>
      </c>
      <c r="D11" s="1" t="s">
        <v>15</v>
      </c>
      <c r="E11" s="1" t="s">
        <v>24</v>
      </c>
      <c r="F11" s="2">
        <v>5.8086801229999999E-2</v>
      </c>
      <c r="G11" s="1">
        <v>1</v>
      </c>
      <c r="H11" s="1">
        <v>0.33333333333333298</v>
      </c>
      <c r="I11">
        <f t="shared" si="0"/>
        <v>0.1963175662435333</v>
      </c>
      <c r="J11" s="1">
        <v>3</v>
      </c>
      <c r="L11" s="1">
        <v>8</v>
      </c>
      <c r="M11" s="1">
        <v>3</v>
      </c>
      <c r="N11" s="1">
        <f t="shared" si="1"/>
        <v>3.1699250014423126</v>
      </c>
      <c r="O11" s="1">
        <f t="shared" si="2"/>
        <v>0.94639463035718607</v>
      </c>
      <c r="P11" s="1">
        <f>SUM(O$4:O11)</f>
        <v>11.342595927976754</v>
      </c>
      <c r="Q11" s="1">
        <v>12.077983544424889</v>
      </c>
      <c r="R11" s="1">
        <f t="shared" si="3"/>
        <v>0.93911337817747031</v>
      </c>
    </row>
    <row r="12" spans="1:18" ht="16" x14ac:dyDescent="0.2">
      <c r="A12" s="1">
        <v>1173447</v>
      </c>
      <c r="B12" s="1" t="s">
        <v>33</v>
      </c>
      <c r="C12" s="1" t="s">
        <v>15</v>
      </c>
      <c r="D12" s="1" t="s">
        <v>15</v>
      </c>
      <c r="E12" s="1" t="s">
        <v>15</v>
      </c>
      <c r="F12" s="2">
        <v>0.16265124580000001</v>
      </c>
      <c r="G12" s="1">
        <v>0</v>
      </c>
      <c r="H12" s="1">
        <v>0</v>
      </c>
      <c r="I12">
        <f t="shared" si="0"/>
        <v>0.12036192189200001</v>
      </c>
      <c r="J12" s="1">
        <v>0.33333333333333298</v>
      </c>
      <c r="L12" s="1">
        <v>9</v>
      </c>
      <c r="M12" s="1">
        <v>0.33333333333333298</v>
      </c>
      <c r="N12" s="1">
        <f t="shared" si="1"/>
        <v>3.3219280948873626</v>
      </c>
      <c r="O12" s="1">
        <f t="shared" si="2"/>
        <v>0.10034333188799362</v>
      </c>
      <c r="P12" s="1">
        <f>SUM(O$4:O12)</f>
        <v>11.442939259864747</v>
      </c>
      <c r="Q12" s="1">
        <v>12.178326876312882</v>
      </c>
      <c r="R12" s="1">
        <f t="shared" si="3"/>
        <v>0.939615053535927</v>
      </c>
    </row>
    <row r="13" spans="1:18" ht="16" x14ac:dyDescent="0.2">
      <c r="A13" s="1">
        <v>1204107</v>
      </c>
      <c r="B13" s="1" t="s">
        <v>34</v>
      </c>
      <c r="C13" s="1" t="s">
        <v>35</v>
      </c>
      <c r="D13" s="1" t="s">
        <v>15</v>
      </c>
      <c r="E13" s="1" t="s">
        <v>15</v>
      </c>
      <c r="F13" s="2">
        <v>9.2835223590000002E-2</v>
      </c>
      <c r="G13" s="1">
        <v>0</v>
      </c>
      <c r="H13" s="1">
        <v>0</v>
      </c>
      <c r="I13">
        <f t="shared" si="0"/>
        <v>6.8698065456599997E-2</v>
      </c>
      <c r="J13" s="1">
        <v>0.33333333333333298</v>
      </c>
      <c r="L13" s="1">
        <v>10</v>
      </c>
      <c r="M13" s="1">
        <v>0.33333333333333298</v>
      </c>
      <c r="N13" s="1">
        <f t="shared" si="1"/>
        <v>3.4594316186372978</v>
      </c>
      <c r="O13" s="1">
        <f t="shared" si="2"/>
        <v>9.6354942105962502E-2</v>
      </c>
      <c r="P13" s="1">
        <f>SUM(O$4:O13)</f>
        <v>11.53929420197071</v>
      </c>
      <c r="Q13" s="1">
        <v>12.274681818418845</v>
      </c>
      <c r="R13" s="1">
        <f t="shared" si="3"/>
        <v>0.94008906892033284</v>
      </c>
    </row>
  </sheetData>
  <sortState ref="A4:J13">
    <sortCondition descending="1" ref="I4:I13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3"/>
  <sheetViews>
    <sheetView workbookViewId="0">
      <selection activeCell="R4" sqref="R4:R13"/>
    </sheetView>
  </sheetViews>
  <sheetFormatPr baseColWidth="10" defaultColWidth="8.83203125" defaultRowHeight="15" x14ac:dyDescent="0.2"/>
  <sheetData>
    <row r="1" spans="1:18" x14ac:dyDescent="0.2">
      <c r="A1" s="1"/>
      <c r="B1" s="1"/>
      <c r="C1" s="1"/>
      <c r="D1" s="1"/>
      <c r="E1" s="1"/>
      <c r="F1" s="1" t="s">
        <v>2</v>
      </c>
      <c r="G1" s="1" t="s">
        <v>10</v>
      </c>
      <c r="H1" s="1" t="s">
        <v>11</v>
      </c>
      <c r="I1" s="1" t="s">
        <v>12</v>
      </c>
      <c r="J1" s="1" t="s">
        <v>13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49</v>
      </c>
      <c r="Q1" s="1" t="s">
        <v>48</v>
      </c>
      <c r="R1" s="1" t="s">
        <v>50</v>
      </c>
    </row>
    <row r="2" spans="1:18" ht="16" x14ac:dyDescent="0.2">
      <c r="A2" s="1">
        <v>3478300</v>
      </c>
      <c r="B2" s="1" t="s">
        <v>14</v>
      </c>
      <c r="C2" s="1" t="s">
        <v>15</v>
      </c>
      <c r="D2" s="1" t="s">
        <v>15</v>
      </c>
      <c r="E2" s="1" t="s">
        <v>16</v>
      </c>
      <c r="F2" s="2">
        <v>1</v>
      </c>
      <c r="G2" s="1">
        <v>1</v>
      </c>
      <c r="H2" s="1">
        <v>1</v>
      </c>
      <c r="I2">
        <f>0.74*F2+0.1*G2+0.16*H2</f>
        <v>1</v>
      </c>
      <c r="J2" s="1"/>
      <c r="L2" s="1"/>
      <c r="M2" s="1"/>
      <c r="N2" s="1"/>
      <c r="O2" s="1"/>
      <c r="P2" s="1"/>
      <c r="Q2" s="1"/>
      <c r="R2" s="1"/>
    </row>
    <row r="3" spans="1:18" x14ac:dyDescent="0.2">
      <c r="A3" s="1"/>
      <c r="B3" s="1"/>
      <c r="C3" s="1"/>
      <c r="D3" s="1"/>
      <c r="E3" s="1"/>
      <c r="F3" s="1"/>
      <c r="G3" s="1"/>
      <c r="H3" s="1"/>
      <c r="J3" s="1"/>
      <c r="L3" s="1"/>
      <c r="M3" s="1"/>
      <c r="N3" s="1"/>
      <c r="O3" s="1"/>
      <c r="P3" s="1"/>
      <c r="Q3" s="1"/>
      <c r="R3" s="1"/>
    </row>
    <row r="4" spans="1:18" ht="16" x14ac:dyDescent="0.2">
      <c r="A4" s="1">
        <v>72773</v>
      </c>
      <c r="B4" s="1" t="s">
        <v>21</v>
      </c>
      <c r="C4" s="1" t="s">
        <v>15</v>
      </c>
      <c r="D4" s="1" t="s">
        <v>15</v>
      </c>
      <c r="E4" s="1" t="s">
        <v>22</v>
      </c>
      <c r="F4" s="2">
        <v>0.76374584440000004</v>
      </c>
      <c r="G4" s="1">
        <v>1</v>
      </c>
      <c r="H4" s="1">
        <v>1</v>
      </c>
      <c r="I4">
        <f t="shared" ref="I4:I13" si="0">0.74*F4+0.1*G4+0.16*H4</f>
        <v>0.82517192485599999</v>
      </c>
      <c r="J4" s="1">
        <v>3</v>
      </c>
      <c r="L4" s="1">
        <v>1</v>
      </c>
      <c r="M4" s="1">
        <v>3</v>
      </c>
      <c r="N4" s="1">
        <f>LOG(L4+1, 2)</f>
        <v>1</v>
      </c>
      <c r="O4" s="1">
        <f>M4/N4</f>
        <v>3</v>
      </c>
      <c r="P4" s="1">
        <f>O4</f>
        <v>3</v>
      </c>
      <c r="Q4" s="1">
        <v>4</v>
      </c>
      <c r="R4" s="1">
        <f>P4/Q4</f>
        <v>0.75</v>
      </c>
    </row>
    <row r="5" spans="1:18" ht="16" x14ac:dyDescent="0.2">
      <c r="A5" s="1">
        <v>3455113</v>
      </c>
      <c r="B5" s="1" t="s">
        <v>17</v>
      </c>
      <c r="C5" s="1" t="s">
        <v>15</v>
      </c>
      <c r="D5" s="1" t="s">
        <v>15</v>
      </c>
      <c r="E5" s="1" t="s">
        <v>18</v>
      </c>
      <c r="F5" s="2">
        <v>0.65304279330000004</v>
      </c>
      <c r="G5" s="1">
        <v>1</v>
      </c>
      <c r="H5" s="1">
        <v>1</v>
      </c>
      <c r="I5">
        <f t="shared" si="0"/>
        <v>0.74325166704200007</v>
      </c>
      <c r="J5" s="1">
        <v>4</v>
      </c>
      <c r="L5" s="1">
        <v>2</v>
      </c>
      <c r="M5" s="1">
        <v>4</v>
      </c>
      <c r="N5" s="1">
        <f t="shared" ref="N5:N13" si="1">LOG(L5+1, 2)</f>
        <v>1.5849625007211563</v>
      </c>
      <c r="O5" s="1">
        <f t="shared" ref="O5:O13" si="2">M5/N5</f>
        <v>2.5237190142858297</v>
      </c>
      <c r="P5" s="1">
        <f>SUM(O$4:O5)</f>
        <v>5.5237190142858292</v>
      </c>
      <c r="Q5" s="1">
        <v>6.1030991785715223</v>
      </c>
      <c r="R5" s="1">
        <f t="shared" ref="R5:R13" si="3">P5/Q5</f>
        <v>0.90506787660932264</v>
      </c>
    </row>
    <row r="6" spans="1:18" ht="16" x14ac:dyDescent="0.2">
      <c r="A6" s="1">
        <v>3386264</v>
      </c>
      <c r="B6" s="1" t="s">
        <v>27</v>
      </c>
      <c r="C6" s="1" t="s">
        <v>15</v>
      </c>
      <c r="D6" s="1" t="s">
        <v>15</v>
      </c>
      <c r="E6" s="1" t="s">
        <v>28</v>
      </c>
      <c r="F6" s="2">
        <v>0.74647349119999995</v>
      </c>
      <c r="G6" s="1">
        <v>1</v>
      </c>
      <c r="H6" s="1">
        <v>0.33333333333333298</v>
      </c>
      <c r="I6">
        <f t="shared" si="0"/>
        <v>0.70572371682133317</v>
      </c>
      <c r="J6" s="1">
        <v>2.6666666666666599</v>
      </c>
      <c r="L6" s="1">
        <v>3</v>
      </c>
      <c r="M6" s="1">
        <v>2.6666666666666599</v>
      </c>
      <c r="N6" s="1">
        <f t="shared" si="1"/>
        <v>2</v>
      </c>
      <c r="O6" s="1">
        <f t="shared" si="2"/>
        <v>1.3333333333333299</v>
      </c>
      <c r="P6" s="1">
        <f>SUM(O$4:O6)</f>
        <v>6.8570523476191596</v>
      </c>
      <c r="Q6" s="1">
        <v>7.6030991785715223</v>
      </c>
      <c r="R6" s="1">
        <f t="shared" si="3"/>
        <v>0.90187595697094003</v>
      </c>
    </row>
    <row r="7" spans="1:18" ht="16" x14ac:dyDescent="0.2">
      <c r="A7" s="1">
        <v>1994402</v>
      </c>
      <c r="B7" s="1" t="s">
        <v>25</v>
      </c>
      <c r="C7" s="1" t="s">
        <v>15</v>
      </c>
      <c r="D7" s="1" t="s">
        <v>15</v>
      </c>
      <c r="E7" s="1" t="s">
        <v>26</v>
      </c>
      <c r="F7" s="2">
        <v>0.71903491019999999</v>
      </c>
      <c r="G7" s="1">
        <v>1</v>
      </c>
      <c r="H7" s="1">
        <v>0.33333333333333298</v>
      </c>
      <c r="I7">
        <f t="shared" si="0"/>
        <v>0.6854191668813332</v>
      </c>
      <c r="J7" s="1">
        <v>2.8333333330000001</v>
      </c>
      <c r="L7" s="1">
        <v>4</v>
      </c>
      <c r="M7" s="1">
        <v>2.8333333330000001</v>
      </c>
      <c r="N7" s="1">
        <f t="shared" si="1"/>
        <v>2.3219280948873622</v>
      </c>
      <c r="O7" s="1">
        <f t="shared" si="2"/>
        <v>1.2202502477310548</v>
      </c>
      <c r="P7" s="1">
        <f>SUM(O$4:O7)</f>
        <v>8.0773025953502149</v>
      </c>
      <c r="Q7" s="1">
        <v>8.8951288527917018</v>
      </c>
      <c r="R7" s="1">
        <f t="shared" si="3"/>
        <v>0.90805908818456127</v>
      </c>
    </row>
    <row r="8" spans="1:18" ht="16" x14ac:dyDescent="0.2">
      <c r="A8" s="1">
        <v>2589274</v>
      </c>
      <c r="B8" s="1" t="s">
        <v>31</v>
      </c>
      <c r="C8" s="1" t="s">
        <v>15</v>
      </c>
      <c r="D8" s="1" t="s">
        <v>15</v>
      </c>
      <c r="E8" s="1" t="s">
        <v>32</v>
      </c>
      <c r="F8" s="2">
        <v>0.52668583390000001</v>
      </c>
      <c r="G8" s="1">
        <v>1</v>
      </c>
      <c r="H8" s="1">
        <v>1</v>
      </c>
      <c r="I8">
        <f t="shared" si="0"/>
        <v>0.64974751708600009</v>
      </c>
      <c r="J8" s="1">
        <v>1.6666666666666601</v>
      </c>
      <c r="L8" s="1">
        <v>5</v>
      </c>
      <c r="M8" s="1">
        <v>1.6666666666666601</v>
      </c>
      <c r="N8" s="1">
        <f t="shared" si="1"/>
        <v>2.5849625007211561</v>
      </c>
      <c r="O8" s="1">
        <f t="shared" si="2"/>
        <v>0.64475467872423342</v>
      </c>
      <c r="P8" s="1">
        <f>SUM(O$4:O8)</f>
        <v>8.722057274074448</v>
      </c>
      <c r="Q8" s="1">
        <v>9.9912118064939524</v>
      </c>
      <c r="R8" s="1">
        <f t="shared" si="3"/>
        <v>0.87297291289585144</v>
      </c>
    </row>
    <row r="9" spans="1:18" ht="16" x14ac:dyDescent="0.2">
      <c r="A9" s="1">
        <v>1330863</v>
      </c>
      <c r="B9" s="1" t="s">
        <v>23</v>
      </c>
      <c r="C9" s="1" t="s">
        <v>15</v>
      </c>
      <c r="D9" s="1" t="s">
        <v>15</v>
      </c>
      <c r="E9" s="1" t="s">
        <v>24</v>
      </c>
      <c r="F9" s="2">
        <v>0.65544009209999998</v>
      </c>
      <c r="G9" s="1">
        <v>1</v>
      </c>
      <c r="H9" s="1">
        <v>0.33333333333333298</v>
      </c>
      <c r="I9">
        <f t="shared" si="0"/>
        <v>0.63835900148733327</v>
      </c>
      <c r="J9" s="1">
        <v>3</v>
      </c>
      <c r="L9" s="1">
        <v>6</v>
      </c>
      <c r="M9" s="1">
        <v>3</v>
      </c>
      <c r="N9" s="1">
        <f t="shared" si="1"/>
        <v>2.8073549220576042</v>
      </c>
      <c r="O9" s="1">
        <f t="shared" si="2"/>
        <v>1.0686215613240666</v>
      </c>
      <c r="P9" s="1">
        <f>SUM(O$4:O9)</f>
        <v>9.7906788353985146</v>
      </c>
      <c r="Q9" s="1">
        <v>10.94109763878201</v>
      </c>
      <c r="R9" s="1">
        <f t="shared" si="3"/>
        <v>0.89485343780264792</v>
      </c>
    </row>
    <row r="10" spans="1:18" ht="16" x14ac:dyDescent="0.2">
      <c r="A10" s="1">
        <v>3079780</v>
      </c>
      <c r="B10" s="1" t="s">
        <v>19</v>
      </c>
      <c r="C10" s="1" t="s">
        <v>15</v>
      </c>
      <c r="D10" s="1" t="s">
        <v>15</v>
      </c>
      <c r="E10" s="1" t="s">
        <v>20</v>
      </c>
      <c r="F10" s="2">
        <v>0.5030630827</v>
      </c>
      <c r="G10" s="1">
        <v>1</v>
      </c>
      <c r="H10" s="1">
        <v>1</v>
      </c>
      <c r="I10">
        <f t="shared" si="0"/>
        <v>0.632266681198</v>
      </c>
      <c r="J10" s="1">
        <v>3.3333333333333299</v>
      </c>
      <c r="L10" s="1">
        <v>7</v>
      </c>
      <c r="M10" s="1">
        <v>3.3333333333333299</v>
      </c>
      <c r="N10" s="1">
        <f t="shared" si="1"/>
        <v>3</v>
      </c>
      <c r="O10" s="1">
        <f t="shared" si="2"/>
        <v>1.1111111111111101</v>
      </c>
      <c r="P10" s="1">
        <f>SUM(O$4:O10)</f>
        <v>10.901789946509625</v>
      </c>
      <c r="Q10" s="1">
        <v>11.552208749782009</v>
      </c>
      <c r="R10" s="1">
        <f t="shared" si="3"/>
        <v>0.94369745064685939</v>
      </c>
    </row>
    <row r="11" spans="1:18" ht="16" x14ac:dyDescent="0.2">
      <c r="A11" s="1">
        <v>3462200</v>
      </c>
      <c r="B11" s="1" t="s">
        <v>29</v>
      </c>
      <c r="C11" s="1" t="s">
        <v>15</v>
      </c>
      <c r="D11" s="1" t="s">
        <v>15</v>
      </c>
      <c r="E11" s="1" t="s">
        <v>30</v>
      </c>
      <c r="F11" s="2">
        <v>0.5845593214</v>
      </c>
      <c r="G11" s="1">
        <v>1</v>
      </c>
      <c r="H11" s="1">
        <v>0.33333333333333298</v>
      </c>
      <c r="I11">
        <f t="shared" si="0"/>
        <v>0.58590723116933319</v>
      </c>
      <c r="J11" s="1">
        <v>1.8333333329999999</v>
      </c>
      <c r="L11" s="1">
        <v>8</v>
      </c>
      <c r="M11" s="1">
        <v>1.8333333329999999</v>
      </c>
      <c r="N11" s="1">
        <f t="shared" si="1"/>
        <v>3.1699250014423126</v>
      </c>
      <c r="O11" s="1">
        <f t="shared" si="2"/>
        <v>0.57835227400201428</v>
      </c>
      <c r="P11" s="1">
        <f>SUM(O$4:O11)</f>
        <v>11.48014222051164</v>
      </c>
      <c r="Q11" s="1">
        <v>12.077983544424889</v>
      </c>
      <c r="R11" s="1">
        <f t="shared" si="3"/>
        <v>0.95050156164609045</v>
      </c>
    </row>
    <row r="12" spans="1:18" ht="16" x14ac:dyDescent="0.2">
      <c r="A12" s="1">
        <v>1173447</v>
      </c>
      <c r="B12" s="1" t="s">
        <v>33</v>
      </c>
      <c r="C12" s="1" t="s">
        <v>15</v>
      </c>
      <c r="D12" s="1" t="s">
        <v>15</v>
      </c>
      <c r="E12" s="1" t="s">
        <v>15</v>
      </c>
      <c r="F12" s="2">
        <v>0.75018477439999998</v>
      </c>
      <c r="G12" s="1">
        <v>0</v>
      </c>
      <c r="H12" s="1">
        <v>0</v>
      </c>
      <c r="I12">
        <f t="shared" si="0"/>
        <v>0.55513673305599998</v>
      </c>
      <c r="J12" s="1">
        <v>0.33333333333333298</v>
      </c>
      <c r="L12" s="1">
        <v>9</v>
      </c>
      <c r="M12" s="1">
        <v>0.33333333333333298</v>
      </c>
      <c r="N12" s="1">
        <f t="shared" si="1"/>
        <v>3.3219280948873626</v>
      </c>
      <c r="O12" s="1">
        <f t="shared" si="2"/>
        <v>0.10034333188799362</v>
      </c>
      <c r="P12" s="1">
        <f>SUM(O$4:O12)</f>
        <v>11.580485552399633</v>
      </c>
      <c r="Q12" s="1">
        <v>12.178326876312882</v>
      </c>
      <c r="R12" s="1">
        <f t="shared" si="3"/>
        <v>0.95090940405975932</v>
      </c>
    </row>
    <row r="13" spans="1:18" ht="16" x14ac:dyDescent="0.2">
      <c r="A13" s="1">
        <v>1204107</v>
      </c>
      <c r="B13" s="1" t="s">
        <v>34</v>
      </c>
      <c r="C13" s="1" t="s">
        <v>35</v>
      </c>
      <c r="D13" s="1" t="s">
        <v>15</v>
      </c>
      <c r="E13" s="1" t="s">
        <v>15</v>
      </c>
      <c r="F13" s="2">
        <v>0.6799731255</v>
      </c>
      <c r="G13" s="1">
        <v>0</v>
      </c>
      <c r="H13" s="1">
        <v>0</v>
      </c>
      <c r="I13">
        <f t="shared" si="0"/>
        <v>0.50318011286999997</v>
      </c>
      <c r="J13" s="1">
        <v>0.33333333333333298</v>
      </c>
      <c r="L13" s="1">
        <v>10</v>
      </c>
      <c r="M13" s="1">
        <v>0.33333333333333298</v>
      </c>
      <c r="N13" s="1">
        <f t="shared" si="1"/>
        <v>3.4594316186372978</v>
      </c>
      <c r="O13" s="1">
        <f t="shared" si="2"/>
        <v>9.6354942105962502E-2</v>
      </c>
      <c r="P13" s="1">
        <f>SUM(O$4:O13)</f>
        <v>11.676840494505596</v>
      </c>
      <c r="Q13" s="1">
        <v>12.274681818418845</v>
      </c>
      <c r="R13" s="1">
        <f t="shared" si="3"/>
        <v>0.95129475999808366</v>
      </c>
    </row>
  </sheetData>
  <sortState ref="A4:J13">
    <sortCondition descending="1" ref="I4:I13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3"/>
  <sheetViews>
    <sheetView workbookViewId="0">
      <selection activeCell="O4" sqref="O4:O13"/>
    </sheetView>
  </sheetViews>
  <sheetFormatPr baseColWidth="10" defaultColWidth="8.83203125" defaultRowHeight="15" x14ac:dyDescent="0.2"/>
  <sheetData>
    <row r="1" spans="1:15" x14ac:dyDescent="0.2">
      <c r="A1" s="1"/>
      <c r="B1" s="1"/>
      <c r="C1" s="1"/>
      <c r="D1" s="1"/>
      <c r="E1" s="1"/>
      <c r="F1" s="1" t="s">
        <v>1</v>
      </c>
      <c r="G1" s="1" t="s">
        <v>13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48</v>
      </c>
      <c r="O1" s="1" t="s">
        <v>50</v>
      </c>
    </row>
    <row r="2" spans="1:15" ht="16" x14ac:dyDescent="0.2">
      <c r="A2" s="1">
        <v>3478300</v>
      </c>
      <c r="B2" s="1" t="s">
        <v>14</v>
      </c>
      <c r="C2" s="1" t="s">
        <v>15</v>
      </c>
      <c r="D2" s="1" t="s">
        <v>15</v>
      </c>
      <c r="E2" s="1" t="s">
        <v>16</v>
      </c>
      <c r="F2" s="2">
        <v>0.99999976160000004</v>
      </c>
      <c r="G2" s="1"/>
      <c r="I2" s="1"/>
      <c r="J2" s="1"/>
      <c r="K2" s="1"/>
      <c r="L2" s="1"/>
      <c r="M2" s="1"/>
      <c r="N2" s="1"/>
      <c r="O2" s="1"/>
    </row>
    <row r="3" spans="1:15" x14ac:dyDescent="0.2">
      <c r="A3" s="1"/>
      <c r="B3" s="1"/>
      <c r="C3" s="1"/>
      <c r="D3" s="1"/>
      <c r="E3" s="1"/>
      <c r="F3" s="1"/>
      <c r="G3" s="1"/>
      <c r="I3" s="1"/>
      <c r="J3" s="1"/>
      <c r="K3" s="1"/>
      <c r="L3" s="1"/>
      <c r="M3" s="1"/>
      <c r="N3" s="1"/>
      <c r="O3" s="1"/>
    </row>
    <row r="4" spans="1:15" ht="16" x14ac:dyDescent="0.2">
      <c r="A4" s="1">
        <v>3455113</v>
      </c>
      <c r="B4" s="1" t="s">
        <v>17</v>
      </c>
      <c r="C4" s="1" t="s">
        <v>15</v>
      </c>
      <c r="D4" s="1" t="s">
        <v>15</v>
      </c>
      <c r="E4" s="1" t="s">
        <v>18</v>
      </c>
      <c r="F4" s="2">
        <v>0.56916117669999999</v>
      </c>
      <c r="G4" s="1">
        <v>4</v>
      </c>
      <c r="I4" s="1">
        <v>1</v>
      </c>
      <c r="J4" s="1">
        <v>2.7777777779999999</v>
      </c>
      <c r="K4" s="1">
        <f>LOG(I4+1, 2)</f>
        <v>1</v>
      </c>
      <c r="L4" s="1">
        <f>J4/K4</f>
        <v>2.7777777779999999</v>
      </c>
      <c r="M4" s="1">
        <f>L4</f>
        <v>2.7777777779999999</v>
      </c>
      <c r="N4" s="1">
        <v>4</v>
      </c>
      <c r="O4" s="1">
        <f>M4/N4</f>
        <v>0.69444444449999998</v>
      </c>
    </row>
    <row r="5" spans="1:15" ht="16" x14ac:dyDescent="0.2">
      <c r="A5" s="1">
        <v>3079780</v>
      </c>
      <c r="B5" s="1" t="s">
        <v>19</v>
      </c>
      <c r="C5" s="1" t="s">
        <v>15</v>
      </c>
      <c r="D5" s="1" t="s">
        <v>15</v>
      </c>
      <c r="E5" s="1" t="s">
        <v>20</v>
      </c>
      <c r="F5" s="2">
        <v>0.7709320784</v>
      </c>
      <c r="G5" s="1">
        <v>3.3333333333333299</v>
      </c>
      <c r="I5" s="1">
        <v>2</v>
      </c>
      <c r="J5" s="1">
        <v>3.1666666669999999</v>
      </c>
      <c r="K5" s="1">
        <f t="shared" ref="K5:K13" si="0">LOG(I5+1, 2)</f>
        <v>1.5849625007211563</v>
      </c>
      <c r="L5" s="1">
        <f t="shared" ref="L5:L13" si="1">J5/K5</f>
        <v>1.9979442198532582</v>
      </c>
      <c r="M5" s="1">
        <f>SUM(L$4:L5)</f>
        <v>4.7757219978532586</v>
      </c>
      <c r="N5" s="1">
        <v>6.1030991785715223</v>
      </c>
      <c r="O5" s="1">
        <f t="shared" ref="O5:O13" si="2">M5/N5</f>
        <v>0.78250768308357288</v>
      </c>
    </row>
    <row r="6" spans="1:15" ht="16" x14ac:dyDescent="0.2">
      <c r="A6" s="1">
        <v>72773</v>
      </c>
      <c r="B6" s="1" t="s">
        <v>21</v>
      </c>
      <c r="C6" s="1" t="s">
        <v>15</v>
      </c>
      <c r="D6" s="1" t="s">
        <v>15</v>
      </c>
      <c r="E6" s="1" t="s">
        <v>22</v>
      </c>
      <c r="F6" s="2">
        <v>0.69231390950000005</v>
      </c>
      <c r="G6" s="1">
        <v>3</v>
      </c>
      <c r="I6" s="1">
        <v>3</v>
      </c>
      <c r="J6" s="1">
        <v>3.3333333333333299</v>
      </c>
      <c r="K6" s="1">
        <f t="shared" si="0"/>
        <v>2</v>
      </c>
      <c r="L6" s="1">
        <f t="shared" si="1"/>
        <v>1.666666666666665</v>
      </c>
      <c r="M6" s="1">
        <f>SUM(L$4:L6)</f>
        <v>6.4423886645199238</v>
      </c>
      <c r="N6" s="1">
        <v>7.6030991785715223</v>
      </c>
      <c r="O6" s="1">
        <f t="shared" si="2"/>
        <v>0.84733718621967602</v>
      </c>
    </row>
    <row r="7" spans="1:15" ht="16" x14ac:dyDescent="0.2">
      <c r="A7" s="1">
        <v>1330863</v>
      </c>
      <c r="B7" s="1" t="s">
        <v>23</v>
      </c>
      <c r="C7" s="1" t="s">
        <v>15</v>
      </c>
      <c r="D7" s="1" t="s">
        <v>15</v>
      </c>
      <c r="E7" s="1" t="s">
        <v>24</v>
      </c>
      <c r="F7" s="2">
        <v>0.50903934240000004</v>
      </c>
      <c r="G7" s="1">
        <v>3</v>
      </c>
      <c r="I7" s="1">
        <v>4</v>
      </c>
      <c r="J7" s="1">
        <v>3.3333333333333299</v>
      </c>
      <c r="K7" s="1">
        <f t="shared" si="0"/>
        <v>2.3219280948873622</v>
      </c>
      <c r="L7" s="1">
        <f t="shared" si="1"/>
        <v>1.4355885269113089</v>
      </c>
      <c r="M7" s="1">
        <f>SUM(L$4:L7)</f>
        <v>7.8779771914312331</v>
      </c>
      <c r="N7" s="1">
        <v>8.8951288527917018</v>
      </c>
      <c r="O7" s="1">
        <f t="shared" si="2"/>
        <v>0.88565071083357727</v>
      </c>
    </row>
    <row r="8" spans="1:15" ht="16" x14ac:dyDescent="0.2">
      <c r="A8" s="1">
        <v>1994402</v>
      </c>
      <c r="B8" s="1" t="s">
        <v>25</v>
      </c>
      <c r="C8" s="1" t="s">
        <v>15</v>
      </c>
      <c r="D8" s="1" t="s">
        <v>15</v>
      </c>
      <c r="E8" s="1" t="s">
        <v>26</v>
      </c>
      <c r="F8" s="2">
        <v>0.80123949049999998</v>
      </c>
      <c r="G8" s="1">
        <v>2.8333333330000001</v>
      </c>
      <c r="I8" s="1">
        <v>5</v>
      </c>
      <c r="J8" s="1">
        <v>2.6666666669999999</v>
      </c>
      <c r="K8" s="1">
        <f t="shared" si="0"/>
        <v>2.5849625007211561</v>
      </c>
      <c r="L8" s="1">
        <f t="shared" si="1"/>
        <v>1.0316074860877285</v>
      </c>
      <c r="M8" s="1">
        <f>SUM(L$4:L8)</f>
        <v>8.9095846775189607</v>
      </c>
      <c r="N8" s="1">
        <v>9.9912118064939524</v>
      </c>
      <c r="O8" s="1">
        <f t="shared" si="2"/>
        <v>0.89174214800731477</v>
      </c>
    </row>
    <row r="9" spans="1:15" ht="16" x14ac:dyDescent="0.2">
      <c r="A9" s="1">
        <v>3386264</v>
      </c>
      <c r="B9" s="1" t="s">
        <v>27</v>
      </c>
      <c r="C9" s="1" t="s">
        <v>15</v>
      </c>
      <c r="D9" s="1" t="s">
        <v>15</v>
      </c>
      <c r="E9" s="1" t="s">
        <v>28</v>
      </c>
      <c r="F9" s="2">
        <v>0.67395311589999995</v>
      </c>
      <c r="G9" s="1">
        <v>2.6666666666666599</v>
      </c>
      <c r="I9" s="1">
        <v>6</v>
      </c>
      <c r="J9" s="1">
        <v>4.6666666666666599</v>
      </c>
      <c r="K9" s="1">
        <f t="shared" si="0"/>
        <v>2.8073549220576042</v>
      </c>
      <c r="L9" s="1">
        <f t="shared" si="1"/>
        <v>1.662300206504101</v>
      </c>
      <c r="M9" s="1">
        <f>SUM(L$4:L9)</f>
        <v>10.571884884023062</v>
      </c>
      <c r="N9" s="1">
        <v>10.94109763878201</v>
      </c>
      <c r="O9" s="1">
        <f t="shared" si="2"/>
        <v>0.96625450508272315</v>
      </c>
    </row>
    <row r="10" spans="1:15" ht="16" x14ac:dyDescent="0.2">
      <c r="A10" s="1">
        <v>3462200</v>
      </c>
      <c r="B10" s="1" t="s">
        <v>29</v>
      </c>
      <c r="C10" s="1" t="s">
        <v>15</v>
      </c>
      <c r="D10" s="1" t="s">
        <v>15</v>
      </c>
      <c r="E10" s="1" t="s">
        <v>30</v>
      </c>
      <c r="F10" s="2">
        <v>0.66343140599999995</v>
      </c>
      <c r="G10" s="1">
        <v>1.8333333329999999</v>
      </c>
      <c r="I10" s="1">
        <v>7</v>
      </c>
      <c r="J10" s="1">
        <v>1.3333333333333299</v>
      </c>
      <c r="K10" s="1">
        <f t="shared" si="0"/>
        <v>3</v>
      </c>
      <c r="L10" s="1">
        <f t="shared" si="1"/>
        <v>0.44444444444444331</v>
      </c>
      <c r="M10" s="1">
        <f>SUM(L$4:L10)</f>
        <v>11.016329328467505</v>
      </c>
      <c r="N10" s="1">
        <v>11.552208749782009</v>
      </c>
      <c r="O10" s="1">
        <f t="shared" si="2"/>
        <v>0.9536123841837072</v>
      </c>
    </row>
    <row r="11" spans="1:15" ht="16" x14ac:dyDescent="0.2">
      <c r="A11" s="1">
        <v>2589274</v>
      </c>
      <c r="B11" s="1" t="s">
        <v>31</v>
      </c>
      <c r="C11" s="1" t="s">
        <v>15</v>
      </c>
      <c r="D11" s="1" t="s">
        <v>15</v>
      </c>
      <c r="E11" s="1" t="s">
        <v>32</v>
      </c>
      <c r="F11" s="2">
        <v>0.51679569479999998</v>
      </c>
      <c r="G11" s="1">
        <v>1.6666666666666601</v>
      </c>
      <c r="I11" s="1">
        <v>8</v>
      </c>
      <c r="J11" s="1">
        <v>0.33333333333333298</v>
      </c>
      <c r="K11" s="1">
        <f t="shared" si="0"/>
        <v>3.1699250014423126</v>
      </c>
      <c r="L11" s="1">
        <f t="shared" si="1"/>
        <v>0.10515495892857613</v>
      </c>
      <c r="M11" s="1">
        <f>SUM(L$4:L11)</f>
        <v>11.121484287396081</v>
      </c>
      <c r="N11" s="1">
        <v>12.077983544424889</v>
      </c>
      <c r="O11" s="1">
        <f t="shared" si="2"/>
        <v>0.92080637852248759</v>
      </c>
    </row>
    <row r="12" spans="1:15" ht="16" x14ac:dyDescent="0.2">
      <c r="A12" s="1">
        <v>1173447</v>
      </c>
      <c r="B12" s="1" t="s">
        <v>33</v>
      </c>
      <c r="C12" s="1" t="s">
        <v>15</v>
      </c>
      <c r="D12" s="1" t="s">
        <v>15</v>
      </c>
      <c r="E12" s="1" t="s">
        <v>15</v>
      </c>
      <c r="F12" s="2">
        <v>0.76052391529999996</v>
      </c>
      <c r="G12" s="1">
        <v>0.33333333333333298</v>
      </c>
      <c r="I12" s="1">
        <v>9</v>
      </c>
      <c r="J12" s="1">
        <v>1.6666666666666601</v>
      </c>
      <c r="K12" s="1">
        <f t="shared" si="0"/>
        <v>3.3219280948873626</v>
      </c>
      <c r="L12" s="1">
        <f t="shared" si="1"/>
        <v>0.50171665943996668</v>
      </c>
      <c r="M12" s="1">
        <f>SUM(L$4:L12)</f>
        <v>11.623200946836047</v>
      </c>
      <c r="N12" s="1">
        <v>12.178326876312882</v>
      </c>
      <c r="O12" s="1">
        <f t="shared" si="2"/>
        <v>0.95441689690916676</v>
      </c>
    </row>
    <row r="13" spans="1:15" ht="16" x14ac:dyDescent="0.2">
      <c r="A13" s="1">
        <v>1204107</v>
      </c>
      <c r="B13" s="1" t="s">
        <v>34</v>
      </c>
      <c r="C13" s="1" t="s">
        <v>35</v>
      </c>
      <c r="D13" s="1" t="s">
        <v>15</v>
      </c>
      <c r="E13" s="1" t="s">
        <v>15</v>
      </c>
      <c r="F13" s="2">
        <v>0.68012511730000003</v>
      </c>
      <c r="G13" s="1">
        <v>0.33333333333333298</v>
      </c>
      <c r="I13" s="1">
        <v>10</v>
      </c>
      <c r="J13" s="1">
        <v>0.66666666666666596</v>
      </c>
      <c r="K13" s="1">
        <f t="shared" si="0"/>
        <v>3.4594316186372978</v>
      </c>
      <c r="L13" s="1">
        <f t="shared" si="1"/>
        <v>0.192709884211925</v>
      </c>
      <c r="M13" s="1">
        <f>SUM(L$4:L13)</f>
        <v>11.815910831047972</v>
      </c>
      <c r="N13" s="1">
        <v>12.274681818418845</v>
      </c>
      <c r="O13" s="1">
        <f t="shared" si="2"/>
        <v>0.96262461266552257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workbookViewId="0">
      <selection activeCell="O4" sqref="O4:O13"/>
    </sheetView>
  </sheetViews>
  <sheetFormatPr baseColWidth="10" defaultColWidth="8.83203125" defaultRowHeight="15" x14ac:dyDescent="0.2"/>
  <sheetData>
    <row r="1" spans="1:15" x14ac:dyDescent="0.2">
      <c r="A1" s="1"/>
      <c r="B1" s="1"/>
      <c r="C1" s="1"/>
      <c r="D1" s="1"/>
      <c r="E1" s="1"/>
      <c r="F1" s="1" t="s">
        <v>0</v>
      </c>
      <c r="G1" s="1" t="s">
        <v>13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48</v>
      </c>
      <c r="O1" s="1" t="s">
        <v>50</v>
      </c>
    </row>
    <row r="2" spans="1:15" ht="16" x14ac:dyDescent="0.2">
      <c r="A2" s="1">
        <v>3478300</v>
      </c>
      <c r="B2" s="1" t="s">
        <v>14</v>
      </c>
      <c r="C2" s="1" t="s">
        <v>15</v>
      </c>
      <c r="D2" s="1" t="s">
        <v>15</v>
      </c>
      <c r="E2" s="1" t="s">
        <v>16</v>
      </c>
      <c r="F2" s="2">
        <v>1</v>
      </c>
      <c r="G2" s="1"/>
      <c r="I2" s="1"/>
      <c r="J2" s="1"/>
      <c r="K2" s="1"/>
      <c r="L2" s="1"/>
      <c r="M2" s="1"/>
      <c r="N2" s="1"/>
      <c r="O2" s="1"/>
    </row>
    <row r="3" spans="1:15" x14ac:dyDescent="0.2">
      <c r="A3" s="1"/>
      <c r="B3" s="1"/>
      <c r="C3" s="1"/>
      <c r="D3" s="1"/>
      <c r="E3" s="1"/>
      <c r="F3" s="1"/>
      <c r="G3" s="1"/>
      <c r="I3" s="1"/>
      <c r="J3" s="1"/>
      <c r="K3" s="1"/>
      <c r="L3" s="1"/>
      <c r="M3" s="1"/>
      <c r="N3" s="1"/>
      <c r="O3" s="1"/>
    </row>
    <row r="4" spans="1:15" ht="16" x14ac:dyDescent="0.2">
      <c r="A4" s="1">
        <v>3455113</v>
      </c>
      <c r="B4" s="1" t="s">
        <v>17</v>
      </c>
      <c r="C4" s="1" t="s">
        <v>15</v>
      </c>
      <c r="D4" s="1" t="s">
        <v>15</v>
      </c>
      <c r="E4" s="1" t="s">
        <v>18</v>
      </c>
      <c r="F4" s="2">
        <v>4.4614935330000001E-2</v>
      </c>
      <c r="G4" s="1">
        <v>4</v>
      </c>
      <c r="I4" s="1">
        <v>1</v>
      </c>
      <c r="J4" s="1">
        <v>2.7777777779999999</v>
      </c>
      <c r="K4" s="1">
        <f>LOG(I4+1, 2)</f>
        <v>1</v>
      </c>
      <c r="L4" s="1">
        <f>J4/K4</f>
        <v>2.7777777779999999</v>
      </c>
      <c r="M4" s="1">
        <f>L4</f>
        <v>2.7777777779999999</v>
      </c>
      <c r="N4" s="1">
        <v>4</v>
      </c>
      <c r="O4" s="1">
        <f>M4/N4</f>
        <v>0.69444444449999998</v>
      </c>
    </row>
    <row r="5" spans="1:15" ht="16" x14ac:dyDescent="0.2">
      <c r="A5" s="1">
        <v>3079780</v>
      </c>
      <c r="B5" s="1" t="s">
        <v>19</v>
      </c>
      <c r="C5" s="1" t="s">
        <v>15</v>
      </c>
      <c r="D5" s="1" t="s">
        <v>15</v>
      </c>
      <c r="E5" s="1" t="s">
        <v>20</v>
      </c>
      <c r="F5" s="2">
        <v>3.4141782039999999E-2</v>
      </c>
      <c r="G5" s="1">
        <v>3.3333333333333299</v>
      </c>
      <c r="I5" s="1">
        <v>2</v>
      </c>
      <c r="J5" s="1">
        <v>3.1666666669999999</v>
      </c>
      <c r="K5" s="1">
        <f t="shared" ref="K5:K13" si="0">LOG(I5+1, 2)</f>
        <v>1.5849625007211563</v>
      </c>
      <c r="L5" s="1">
        <f t="shared" ref="L5:L13" si="1">J5/K5</f>
        <v>1.9979442198532582</v>
      </c>
      <c r="M5" s="1">
        <f>SUM(L$4:L5)</f>
        <v>4.7757219978532586</v>
      </c>
      <c r="N5" s="1">
        <v>6.1030991785715223</v>
      </c>
      <c r="O5" s="1">
        <f t="shared" ref="O5:O13" si="2">M5/N5</f>
        <v>0.78250768308357288</v>
      </c>
    </row>
    <row r="6" spans="1:15" ht="16" x14ac:dyDescent="0.2">
      <c r="A6" s="1">
        <v>72773</v>
      </c>
      <c r="B6" s="1" t="s">
        <v>21</v>
      </c>
      <c r="C6" s="1" t="s">
        <v>15</v>
      </c>
      <c r="D6" s="1" t="s">
        <v>15</v>
      </c>
      <c r="E6" s="1" t="s">
        <v>22</v>
      </c>
      <c r="F6" s="2">
        <v>7.0902605320000006E-2</v>
      </c>
      <c r="G6" s="1">
        <v>3</v>
      </c>
      <c r="I6" s="1">
        <v>3</v>
      </c>
      <c r="J6" s="1">
        <v>3.3333333333333299</v>
      </c>
      <c r="K6" s="1">
        <f t="shared" si="0"/>
        <v>2</v>
      </c>
      <c r="L6" s="1">
        <f t="shared" si="1"/>
        <v>1.666666666666665</v>
      </c>
      <c r="M6" s="1">
        <f>SUM(L$4:L6)</f>
        <v>6.4423886645199238</v>
      </c>
      <c r="N6" s="1">
        <v>7.6030991785715223</v>
      </c>
      <c r="O6" s="1">
        <f t="shared" si="2"/>
        <v>0.84733718621967602</v>
      </c>
    </row>
    <row r="7" spans="1:15" ht="16" x14ac:dyDescent="0.2">
      <c r="A7" s="1">
        <v>1330863</v>
      </c>
      <c r="B7" s="1" t="s">
        <v>23</v>
      </c>
      <c r="C7" s="1" t="s">
        <v>15</v>
      </c>
      <c r="D7" s="1" t="s">
        <v>15</v>
      </c>
      <c r="E7" s="1" t="s">
        <v>24</v>
      </c>
      <c r="F7" s="2">
        <v>5.8086801229999999E-2</v>
      </c>
      <c r="G7" s="1">
        <v>3</v>
      </c>
      <c r="I7" s="1">
        <v>4</v>
      </c>
      <c r="J7" s="1">
        <v>3.3333333333333299</v>
      </c>
      <c r="K7" s="1">
        <f t="shared" si="0"/>
        <v>2.3219280948873622</v>
      </c>
      <c r="L7" s="1">
        <f t="shared" si="1"/>
        <v>1.4355885269113089</v>
      </c>
      <c r="M7" s="1">
        <f>SUM(L$4:L7)</f>
        <v>7.8779771914312331</v>
      </c>
      <c r="N7" s="1">
        <v>8.8951288527917018</v>
      </c>
      <c r="O7" s="1">
        <f t="shared" si="2"/>
        <v>0.88565071083357727</v>
      </c>
    </row>
    <row r="8" spans="1:15" ht="16" x14ac:dyDescent="0.2">
      <c r="A8" s="1">
        <v>1994402</v>
      </c>
      <c r="B8" s="1" t="s">
        <v>25</v>
      </c>
      <c r="C8" s="1" t="s">
        <v>15</v>
      </c>
      <c r="D8" s="1" t="s">
        <v>15</v>
      </c>
      <c r="E8" s="1" t="s">
        <v>26</v>
      </c>
      <c r="F8" s="2">
        <v>7.7871772790000002E-2</v>
      </c>
      <c r="G8" s="1">
        <v>2.8333333330000001</v>
      </c>
      <c r="I8" s="1">
        <v>5</v>
      </c>
      <c r="J8" s="1">
        <v>2.6666666669999999</v>
      </c>
      <c r="K8" s="1">
        <f t="shared" si="0"/>
        <v>2.5849625007211561</v>
      </c>
      <c r="L8" s="1">
        <f t="shared" si="1"/>
        <v>1.0316074860877285</v>
      </c>
      <c r="M8" s="1">
        <f>SUM(L$4:L8)</f>
        <v>8.9095846775189607</v>
      </c>
      <c r="N8" s="1">
        <v>9.9912118064939524</v>
      </c>
      <c r="O8" s="1">
        <f t="shared" si="2"/>
        <v>0.89174214800731477</v>
      </c>
    </row>
    <row r="9" spans="1:15" ht="16" x14ac:dyDescent="0.2">
      <c r="A9" s="1">
        <v>3386264</v>
      </c>
      <c r="B9" s="1" t="s">
        <v>27</v>
      </c>
      <c r="C9" s="1" t="s">
        <v>15</v>
      </c>
      <c r="D9" s="1" t="s">
        <v>15</v>
      </c>
      <c r="E9" s="1" t="s">
        <v>28</v>
      </c>
      <c r="F9" s="2">
        <v>9.095864763E-2</v>
      </c>
      <c r="G9" s="1">
        <v>2.6666666666666599</v>
      </c>
      <c r="I9" s="1">
        <v>6</v>
      </c>
      <c r="J9" s="1">
        <v>4.6666666666666599</v>
      </c>
      <c r="K9" s="1">
        <f t="shared" si="0"/>
        <v>2.8073549220576042</v>
      </c>
      <c r="L9" s="1">
        <f t="shared" si="1"/>
        <v>1.662300206504101</v>
      </c>
      <c r="M9" s="1">
        <f>SUM(L$4:L9)</f>
        <v>10.571884884023062</v>
      </c>
      <c r="N9" s="1">
        <v>10.94109763878201</v>
      </c>
      <c r="O9" s="1">
        <f t="shared" si="2"/>
        <v>0.96625450508272315</v>
      </c>
    </row>
    <row r="10" spans="1:15" ht="16" x14ac:dyDescent="0.2">
      <c r="A10" s="1">
        <v>3462200</v>
      </c>
      <c r="B10" s="1" t="s">
        <v>29</v>
      </c>
      <c r="C10" s="1" t="s">
        <v>15</v>
      </c>
      <c r="D10" s="1" t="s">
        <v>15</v>
      </c>
      <c r="E10" s="1" t="s">
        <v>30</v>
      </c>
      <c r="F10" s="2">
        <v>0.1213134627</v>
      </c>
      <c r="G10" s="1">
        <v>1.8333333329999999</v>
      </c>
      <c r="I10" s="1">
        <v>7</v>
      </c>
      <c r="J10" s="1">
        <v>1.3333333333333299</v>
      </c>
      <c r="K10" s="1">
        <f t="shared" si="0"/>
        <v>3</v>
      </c>
      <c r="L10" s="1">
        <f t="shared" si="1"/>
        <v>0.44444444444444331</v>
      </c>
      <c r="M10" s="1">
        <f>SUM(L$4:L10)</f>
        <v>11.016329328467505</v>
      </c>
      <c r="N10" s="1">
        <v>11.552208749782009</v>
      </c>
      <c r="O10" s="1">
        <f t="shared" si="2"/>
        <v>0.9536123841837072</v>
      </c>
    </row>
    <row r="11" spans="1:15" ht="16" x14ac:dyDescent="0.2">
      <c r="A11" s="1">
        <v>2589274</v>
      </c>
      <c r="B11" s="1" t="s">
        <v>31</v>
      </c>
      <c r="C11" s="1" t="s">
        <v>15</v>
      </c>
      <c r="D11" s="1" t="s">
        <v>15</v>
      </c>
      <c r="E11" s="1" t="s">
        <v>32</v>
      </c>
      <c r="F11" s="2">
        <v>4.1294287710000002E-2</v>
      </c>
      <c r="G11" s="1">
        <v>1.6666666666666601</v>
      </c>
      <c r="I11" s="1">
        <v>8</v>
      </c>
      <c r="J11" s="1">
        <v>0.33333333333333298</v>
      </c>
      <c r="K11" s="1">
        <f t="shared" si="0"/>
        <v>3.1699250014423126</v>
      </c>
      <c r="L11" s="1">
        <f t="shared" si="1"/>
        <v>0.10515495892857613</v>
      </c>
      <c r="M11" s="1">
        <f>SUM(L$4:L11)</f>
        <v>11.121484287396081</v>
      </c>
      <c r="N11" s="1">
        <v>12.077983544424889</v>
      </c>
      <c r="O11" s="1">
        <f t="shared" si="2"/>
        <v>0.92080637852248759</v>
      </c>
    </row>
    <row r="12" spans="1:15" ht="16" x14ac:dyDescent="0.2">
      <c r="A12" s="1">
        <v>1173447</v>
      </c>
      <c r="B12" s="1" t="s">
        <v>33</v>
      </c>
      <c r="C12" s="1" t="s">
        <v>15</v>
      </c>
      <c r="D12" s="1" t="s">
        <v>15</v>
      </c>
      <c r="E12" s="1" t="s">
        <v>15</v>
      </c>
      <c r="F12" s="2">
        <v>0.16265124580000001</v>
      </c>
      <c r="G12" s="1">
        <v>0.33333333333333298</v>
      </c>
      <c r="I12" s="1">
        <v>9</v>
      </c>
      <c r="J12" s="1">
        <v>1.6666666666666601</v>
      </c>
      <c r="K12" s="1">
        <f t="shared" si="0"/>
        <v>3.3219280948873626</v>
      </c>
      <c r="L12" s="1">
        <f t="shared" si="1"/>
        <v>0.50171665943996668</v>
      </c>
      <c r="M12" s="1">
        <f>SUM(L$4:L12)</f>
        <v>11.623200946836047</v>
      </c>
      <c r="N12" s="1">
        <v>12.178326876312882</v>
      </c>
      <c r="O12" s="1">
        <f t="shared" si="2"/>
        <v>0.95441689690916676</v>
      </c>
    </row>
    <row r="13" spans="1:15" ht="16" x14ac:dyDescent="0.2">
      <c r="A13" s="1">
        <v>1204107</v>
      </c>
      <c r="B13" s="1" t="s">
        <v>34</v>
      </c>
      <c r="C13" s="1" t="s">
        <v>35</v>
      </c>
      <c r="D13" s="1" t="s">
        <v>15</v>
      </c>
      <c r="E13" s="1" t="s">
        <v>15</v>
      </c>
      <c r="F13" s="2">
        <v>9.2835223590000002E-2</v>
      </c>
      <c r="G13" s="1">
        <v>0.33333333333333298</v>
      </c>
      <c r="I13" s="1">
        <v>10</v>
      </c>
      <c r="J13" s="1">
        <v>0.66666666666666596</v>
      </c>
      <c r="K13" s="1">
        <f t="shared" si="0"/>
        <v>3.4594316186372978</v>
      </c>
      <c r="L13" s="1">
        <f t="shared" si="1"/>
        <v>0.192709884211925</v>
      </c>
      <c r="M13" s="1">
        <f>SUM(L$4:L13)</f>
        <v>11.815910831047972</v>
      </c>
      <c r="N13" s="1">
        <v>12.274681818418845</v>
      </c>
      <c r="O13" s="1">
        <f t="shared" si="2"/>
        <v>0.96262461266552257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3"/>
  <sheetViews>
    <sheetView workbookViewId="0">
      <selection activeCell="O4" sqref="O4:O13"/>
    </sheetView>
  </sheetViews>
  <sheetFormatPr baseColWidth="10" defaultColWidth="8.83203125" defaultRowHeight="15" x14ac:dyDescent="0.2"/>
  <sheetData>
    <row r="1" spans="1:15" x14ac:dyDescent="0.2">
      <c r="A1" s="1"/>
      <c r="B1" s="1"/>
      <c r="C1" s="1"/>
      <c r="D1" s="1"/>
      <c r="E1" s="1"/>
      <c r="F1" s="1" t="s">
        <v>2</v>
      </c>
      <c r="G1" s="1" t="s">
        <v>13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48</v>
      </c>
      <c r="O1" s="1" t="s">
        <v>50</v>
      </c>
    </row>
    <row r="2" spans="1:15" ht="16" x14ac:dyDescent="0.2">
      <c r="A2" s="1">
        <v>3478300</v>
      </c>
      <c r="B2" s="1" t="s">
        <v>14</v>
      </c>
      <c r="C2" s="1" t="s">
        <v>15</v>
      </c>
      <c r="D2" s="1" t="s">
        <v>15</v>
      </c>
      <c r="E2" s="1" t="s">
        <v>16</v>
      </c>
      <c r="F2" s="2">
        <v>1</v>
      </c>
      <c r="G2" s="1"/>
      <c r="I2" s="1"/>
      <c r="J2" s="1"/>
      <c r="K2" s="1"/>
      <c r="L2" s="1"/>
      <c r="M2" s="1"/>
      <c r="N2" s="1"/>
      <c r="O2" s="1"/>
    </row>
    <row r="3" spans="1:15" x14ac:dyDescent="0.2">
      <c r="A3" s="1"/>
      <c r="B3" s="1"/>
      <c r="C3" s="1"/>
      <c r="D3" s="1"/>
      <c r="E3" s="1"/>
      <c r="F3" s="1"/>
      <c r="G3" s="1"/>
      <c r="I3" s="1"/>
      <c r="J3" s="1"/>
      <c r="K3" s="1"/>
      <c r="L3" s="1"/>
      <c r="M3" s="1"/>
      <c r="N3" s="1"/>
      <c r="O3" s="1"/>
    </row>
    <row r="4" spans="1:15" ht="16" x14ac:dyDescent="0.2">
      <c r="A4" s="1">
        <v>3455113</v>
      </c>
      <c r="B4" s="1" t="s">
        <v>17</v>
      </c>
      <c r="C4" s="1" t="s">
        <v>15</v>
      </c>
      <c r="D4" s="1" t="s">
        <v>15</v>
      </c>
      <c r="E4" s="1" t="s">
        <v>18</v>
      </c>
      <c r="F4" s="2">
        <v>0.65304279330000004</v>
      </c>
      <c r="G4" s="1">
        <v>4</v>
      </c>
      <c r="I4" s="1">
        <v>1</v>
      </c>
      <c r="J4" s="1">
        <v>2.7777777779999999</v>
      </c>
      <c r="K4" s="1">
        <f>LOG(I4+1, 2)</f>
        <v>1</v>
      </c>
      <c r="L4" s="1">
        <f>J4/K4</f>
        <v>2.7777777779999999</v>
      </c>
      <c r="M4" s="1">
        <f>L4</f>
        <v>2.7777777779999999</v>
      </c>
      <c r="N4" s="1">
        <v>4</v>
      </c>
      <c r="O4" s="1">
        <f>M4/N4</f>
        <v>0.69444444449999998</v>
      </c>
    </row>
    <row r="5" spans="1:15" ht="16" x14ac:dyDescent="0.2">
      <c r="A5" s="1">
        <v>3079780</v>
      </c>
      <c r="B5" s="1" t="s">
        <v>19</v>
      </c>
      <c r="C5" s="1" t="s">
        <v>15</v>
      </c>
      <c r="D5" s="1" t="s">
        <v>15</v>
      </c>
      <c r="E5" s="1" t="s">
        <v>20</v>
      </c>
      <c r="F5" s="2">
        <v>0.5030630827</v>
      </c>
      <c r="G5" s="1">
        <v>3.3333333333333299</v>
      </c>
      <c r="I5" s="1">
        <v>2</v>
      </c>
      <c r="J5" s="1">
        <v>3.1666666669999999</v>
      </c>
      <c r="K5" s="1">
        <f t="shared" ref="K5:K13" si="0">LOG(I5+1, 2)</f>
        <v>1.5849625007211563</v>
      </c>
      <c r="L5" s="1">
        <f t="shared" ref="L5:L13" si="1">J5/K5</f>
        <v>1.9979442198532582</v>
      </c>
      <c r="M5" s="1">
        <f>SUM(L$4:L5)</f>
        <v>4.7757219978532586</v>
      </c>
      <c r="N5" s="1">
        <v>6.1030991785715223</v>
      </c>
      <c r="O5" s="1">
        <f t="shared" ref="O5:O13" si="2">M5/N5</f>
        <v>0.78250768308357288</v>
      </c>
    </row>
    <row r="6" spans="1:15" ht="16" x14ac:dyDescent="0.2">
      <c r="A6" s="1">
        <v>72773</v>
      </c>
      <c r="B6" s="1" t="s">
        <v>21</v>
      </c>
      <c r="C6" s="1" t="s">
        <v>15</v>
      </c>
      <c r="D6" s="1" t="s">
        <v>15</v>
      </c>
      <c r="E6" s="1" t="s">
        <v>22</v>
      </c>
      <c r="F6" s="2">
        <v>0.76374584440000004</v>
      </c>
      <c r="G6" s="1">
        <v>3</v>
      </c>
      <c r="I6" s="1">
        <v>3</v>
      </c>
      <c r="J6" s="1">
        <v>3.3333333333333299</v>
      </c>
      <c r="K6" s="1">
        <f t="shared" si="0"/>
        <v>2</v>
      </c>
      <c r="L6" s="1">
        <f t="shared" si="1"/>
        <v>1.666666666666665</v>
      </c>
      <c r="M6" s="1">
        <f>SUM(L$4:L6)</f>
        <v>6.4423886645199238</v>
      </c>
      <c r="N6" s="1">
        <v>7.6030991785715223</v>
      </c>
      <c r="O6" s="1">
        <f t="shared" si="2"/>
        <v>0.84733718621967602</v>
      </c>
    </row>
    <row r="7" spans="1:15" ht="16" x14ac:dyDescent="0.2">
      <c r="A7" s="1">
        <v>1330863</v>
      </c>
      <c r="B7" s="1" t="s">
        <v>23</v>
      </c>
      <c r="C7" s="1" t="s">
        <v>15</v>
      </c>
      <c r="D7" s="1" t="s">
        <v>15</v>
      </c>
      <c r="E7" s="1" t="s">
        <v>24</v>
      </c>
      <c r="F7" s="2">
        <v>0.65544009209999998</v>
      </c>
      <c r="G7" s="1">
        <v>3</v>
      </c>
      <c r="I7" s="1">
        <v>4</v>
      </c>
      <c r="J7" s="1">
        <v>3.3333333333333299</v>
      </c>
      <c r="K7" s="1">
        <f t="shared" si="0"/>
        <v>2.3219280948873622</v>
      </c>
      <c r="L7" s="1">
        <f t="shared" si="1"/>
        <v>1.4355885269113089</v>
      </c>
      <c r="M7" s="1">
        <f>SUM(L$4:L7)</f>
        <v>7.8779771914312331</v>
      </c>
      <c r="N7" s="1">
        <v>8.8951288527917018</v>
      </c>
      <c r="O7" s="1">
        <f t="shared" si="2"/>
        <v>0.88565071083357727</v>
      </c>
    </row>
    <row r="8" spans="1:15" ht="16" x14ac:dyDescent="0.2">
      <c r="A8" s="1">
        <v>1994402</v>
      </c>
      <c r="B8" s="1" t="s">
        <v>25</v>
      </c>
      <c r="C8" s="1" t="s">
        <v>15</v>
      </c>
      <c r="D8" s="1" t="s">
        <v>15</v>
      </c>
      <c r="E8" s="1" t="s">
        <v>26</v>
      </c>
      <c r="F8" s="2">
        <v>0.71903491019999999</v>
      </c>
      <c r="G8" s="1">
        <v>2.8333333330000001</v>
      </c>
      <c r="I8" s="1">
        <v>5</v>
      </c>
      <c r="J8" s="1">
        <v>2.6666666669999999</v>
      </c>
      <c r="K8" s="1">
        <f t="shared" si="0"/>
        <v>2.5849625007211561</v>
      </c>
      <c r="L8" s="1">
        <f t="shared" si="1"/>
        <v>1.0316074860877285</v>
      </c>
      <c r="M8" s="1">
        <f>SUM(L$4:L8)</f>
        <v>8.9095846775189607</v>
      </c>
      <c r="N8" s="1">
        <v>9.9912118064939524</v>
      </c>
      <c r="O8" s="1">
        <f t="shared" si="2"/>
        <v>0.89174214800731477</v>
      </c>
    </row>
    <row r="9" spans="1:15" ht="16" x14ac:dyDescent="0.2">
      <c r="A9" s="1">
        <v>3386264</v>
      </c>
      <c r="B9" s="1" t="s">
        <v>27</v>
      </c>
      <c r="C9" s="1" t="s">
        <v>15</v>
      </c>
      <c r="D9" s="1" t="s">
        <v>15</v>
      </c>
      <c r="E9" s="1" t="s">
        <v>28</v>
      </c>
      <c r="F9" s="2">
        <v>0.74647349119999995</v>
      </c>
      <c r="G9" s="1">
        <v>2.6666666666666599</v>
      </c>
      <c r="I9" s="1">
        <v>6</v>
      </c>
      <c r="J9" s="1">
        <v>4.6666666666666599</v>
      </c>
      <c r="K9" s="1">
        <f t="shared" si="0"/>
        <v>2.8073549220576042</v>
      </c>
      <c r="L9" s="1">
        <f t="shared" si="1"/>
        <v>1.662300206504101</v>
      </c>
      <c r="M9" s="1">
        <f>SUM(L$4:L9)</f>
        <v>10.571884884023062</v>
      </c>
      <c r="N9" s="1">
        <v>10.94109763878201</v>
      </c>
      <c r="O9" s="1">
        <f t="shared" si="2"/>
        <v>0.96625450508272315</v>
      </c>
    </row>
    <row r="10" spans="1:15" ht="16" x14ac:dyDescent="0.2">
      <c r="A10" s="1">
        <v>3462200</v>
      </c>
      <c r="B10" s="1" t="s">
        <v>29</v>
      </c>
      <c r="C10" s="1" t="s">
        <v>15</v>
      </c>
      <c r="D10" s="1" t="s">
        <v>15</v>
      </c>
      <c r="E10" s="1" t="s">
        <v>30</v>
      </c>
      <c r="F10" s="2">
        <v>0.5845593214</v>
      </c>
      <c r="G10" s="1">
        <v>1.8333333329999999</v>
      </c>
      <c r="I10" s="1">
        <v>7</v>
      </c>
      <c r="J10" s="1">
        <v>1.3333333333333299</v>
      </c>
      <c r="K10" s="1">
        <f t="shared" si="0"/>
        <v>3</v>
      </c>
      <c r="L10" s="1">
        <f t="shared" si="1"/>
        <v>0.44444444444444331</v>
      </c>
      <c r="M10" s="1">
        <f>SUM(L$4:L10)</f>
        <v>11.016329328467505</v>
      </c>
      <c r="N10" s="1">
        <v>11.552208749782009</v>
      </c>
      <c r="O10" s="1">
        <f t="shared" si="2"/>
        <v>0.9536123841837072</v>
      </c>
    </row>
    <row r="11" spans="1:15" ht="16" x14ac:dyDescent="0.2">
      <c r="A11" s="1">
        <v>2589274</v>
      </c>
      <c r="B11" s="1" t="s">
        <v>31</v>
      </c>
      <c r="C11" s="1" t="s">
        <v>15</v>
      </c>
      <c r="D11" s="1" t="s">
        <v>15</v>
      </c>
      <c r="E11" s="1" t="s">
        <v>32</v>
      </c>
      <c r="F11" s="2">
        <v>0.52668583390000001</v>
      </c>
      <c r="G11" s="1">
        <v>1.6666666666666601</v>
      </c>
      <c r="I11" s="1">
        <v>8</v>
      </c>
      <c r="J11" s="1">
        <v>0.33333333333333298</v>
      </c>
      <c r="K11" s="1">
        <f t="shared" si="0"/>
        <v>3.1699250014423126</v>
      </c>
      <c r="L11" s="1">
        <f t="shared" si="1"/>
        <v>0.10515495892857613</v>
      </c>
      <c r="M11" s="1">
        <f>SUM(L$4:L11)</f>
        <v>11.121484287396081</v>
      </c>
      <c r="N11" s="1">
        <v>12.077983544424889</v>
      </c>
      <c r="O11" s="1">
        <f t="shared" si="2"/>
        <v>0.92080637852248759</v>
      </c>
    </row>
    <row r="12" spans="1:15" ht="16" x14ac:dyDescent="0.2">
      <c r="A12" s="1">
        <v>1173447</v>
      </c>
      <c r="B12" s="1" t="s">
        <v>33</v>
      </c>
      <c r="C12" s="1" t="s">
        <v>15</v>
      </c>
      <c r="D12" s="1" t="s">
        <v>15</v>
      </c>
      <c r="E12" s="1" t="s">
        <v>15</v>
      </c>
      <c r="F12" s="2">
        <v>0.75018477439999998</v>
      </c>
      <c r="G12" s="1">
        <v>0.33333333333333298</v>
      </c>
      <c r="I12" s="1">
        <v>9</v>
      </c>
      <c r="J12" s="1">
        <v>1.6666666666666601</v>
      </c>
      <c r="K12" s="1">
        <f t="shared" si="0"/>
        <v>3.3219280948873626</v>
      </c>
      <c r="L12" s="1">
        <f t="shared" si="1"/>
        <v>0.50171665943996668</v>
      </c>
      <c r="M12" s="1">
        <f>SUM(L$4:L12)</f>
        <v>11.623200946836047</v>
      </c>
      <c r="N12" s="1">
        <v>12.178326876312882</v>
      </c>
      <c r="O12" s="1">
        <f t="shared" si="2"/>
        <v>0.95441689690916676</v>
      </c>
    </row>
    <row r="13" spans="1:15" ht="16" x14ac:dyDescent="0.2">
      <c r="A13" s="1">
        <v>1204107</v>
      </c>
      <c r="B13" s="1" t="s">
        <v>34</v>
      </c>
      <c r="C13" s="1" t="s">
        <v>35</v>
      </c>
      <c r="D13" s="1" t="s">
        <v>15</v>
      </c>
      <c r="E13" s="1" t="s">
        <v>15</v>
      </c>
      <c r="F13" s="2">
        <v>0.6799731255</v>
      </c>
      <c r="G13" s="1">
        <v>0.33333333333333298</v>
      </c>
      <c r="I13" s="1">
        <v>10</v>
      </c>
      <c r="J13" s="1">
        <v>0.66666666666666596</v>
      </c>
      <c r="K13" s="1">
        <f t="shared" si="0"/>
        <v>3.4594316186372978</v>
      </c>
      <c r="L13" s="1">
        <f t="shared" si="1"/>
        <v>0.192709884211925</v>
      </c>
      <c r="M13" s="1">
        <f>SUM(L$4:L13)</f>
        <v>11.815910831047972</v>
      </c>
      <c r="N13" s="1">
        <v>12.274681818418845</v>
      </c>
      <c r="O13" s="1">
        <f t="shared" si="2"/>
        <v>0.96262461266552257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3"/>
  <sheetViews>
    <sheetView workbookViewId="0">
      <selection activeCell="P4" sqref="P4:P13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 t="s">
        <v>0</v>
      </c>
      <c r="G1" s="1" t="s">
        <v>1</v>
      </c>
      <c r="H1" s="1" t="s">
        <v>2</v>
      </c>
      <c r="I1" t="s">
        <v>12</v>
      </c>
      <c r="J1" t="s">
        <v>13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</row>
    <row r="2" spans="1:16" ht="16" x14ac:dyDescent="0.2">
      <c r="A2" s="1">
        <v>3478300</v>
      </c>
      <c r="B2" s="1" t="s">
        <v>14</v>
      </c>
      <c r="C2" s="1" t="s">
        <v>15</v>
      </c>
      <c r="D2" s="1" t="s">
        <v>15</v>
      </c>
      <c r="E2" s="1" t="s">
        <v>16</v>
      </c>
      <c r="F2" s="2">
        <v>1</v>
      </c>
      <c r="G2" s="2">
        <v>0.99999976160000004</v>
      </c>
      <c r="H2" s="2">
        <v>1</v>
      </c>
      <c r="I2">
        <v>0.94999994993600001</v>
      </c>
      <c r="L2" s="1"/>
      <c r="M2" s="1"/>
      <c r="N2" s="1"/>
      <c r="O2" s="1"/>
      <c r="P2" s="1"/>
    </row>
    <row r="3" spans="1:16" x14ac:dyDescent="0.2">
      <c r="A3" s="1"/>
      <c r="B3" s="1"/>
      <c r="C3" s="1"/>
      <c r="D3" s="1"/>
      <c r="E3" s="1"/>
      <c r="F3" s="1"/>
      <c r="G3" s="1"/>
      <c r="H3" s="1"/>
      <c r="L3" s="1"/>
      <c r="M3" s="1"/>
      <c r="N3" s="1"/>
      <c r="O3" s="1"/>
      <c r="P3" s="1"/>
    </row>
    <row r="4" spans="1:16" ht="16" x14ac:dyDescent="0.2">
      <c r="A4" s="1">
        <v>3455113</v>
      </c>
      <c r="B4" s="1" t="s">
        <v>17</v>
      </c>
      <c r="C4" s="1" t="s">
        <v>15</v>
      </c>
      <c r="D4" s="1" t="s">
        <v>15</v>
      </c>
      <c r="E4" s="1" t="s">
        <v>18</v>
      </c>
      <c r="F4" s="2">
        <v>4.4614935330000001E-2</v>
      </c>
      <c r="G4" s="2">
        <v>0.56916117669999999</v>
      </c>
      <c r="H4" s="2">
        <v>0.65304279330000004</v>
      </c>
      <c r="I4">
        <v>0.66829354003081543</v>
      </c>
      <c r="J4">
        <v>4</v>
      </c>
      <c r="L4" s="1">
        <v>1</v>
      </c>
      <c r="M4">
        <v>4</v>
      </c>
      <c r="N4" s="1">
        <f>LOG(L4+1, 2)</f>
        <v>1</v>
      </c>
      <c r="O4" s="1">
        <f>M4/N4</f>
        <v>4</v>
      </c>
      <c r="P4" s="1">
        <f>O4</f>
        <v>4</v>
      </c>
    </row>
    <row r="5" spans="1:16" ht="16" x14ac:dyDescent="0.2">
      <c r="A5" s="1">
        <v>3079780</v>
      </c>
      <c r="B5" s="1" t="s">
        <v>19</v>
      </c>
      <c r="C5" s="1" t="s">
        <v>15</v>
      </c>
      <c r="D5" s="1" t="s">
        <v>15</v>
      </c>
      <c r="E5" s="1" t="s">
        <v>20</v>
      </c>
      <c r="F5" s="2">
        <v>3.4141782039999999E-2</v>
      </c>
      <c r="G5" s="2">
        <v>0.7709320784</v>
      </c>
      <c r="H5" s="2">
        <v>0.5030630827</v>
      </c>
      <c r="I5">
        <v>0.64001114100890777</v>
      </c>
      <c r="J5">
        <v>3.3333333333333299</v>
      </c>
      <c r="L5" s="1">
        <v>2</v>
      </c>
      <c r="M5">
        <v>3.3333333333333299</v>
      </c>
      <c r="N5" s="1">
        <f t="shared" ref="N5:N13" si="0">LOG(L5+1, 2)</f>
        <v>1.5849625007211563</v>
      </c>
      <c r="O5" s="1">
        <f t="shared" ref="O5:O13" si="1">M5/N5</f>
        <v>2.1030991785715223</v>
      </c>
      <c r="P5" s="1">
        <f>SUM(O$4:O5)</f>
        <v>6.1030991785715223</v>
      </c>
    </row>
    <row r="6" spans="1:16" ht="16" x14ac:dyDescent="0.2">
      <c r="A6" s="1">
        <v>72773</v>
      </c>
      <c r="B6" s="1" t="s">
        <v>21</v>
      </c>
      <c r="C6" s="1" t="s">
        <v>15</v>
      </c>
      <c r="D6" s="1" t="s">
        <v>15</v>
      </c>
      <c r="E6" s="1" t="s">
        <v>22</v>
      </c>
      <c r="F6" s="2">
        <v>7.0902605320000006E-2</v>
      </c>
      <c r="G6" s="2">
        <v>0.69231390950000005</v>
      </c>
      <c r="H6" s="2">
        <v>0.76374584440000004</v>
      </c>
      <c r="I6">
        <v>0.62031429767918456</v>
      </c>
      <c r="J6">
        <v>3</v>
      </c>
      <c r="L6" s="1">
        <v>3</v>
      </c>
      <c r="M6">
        <v>3</v>
      </c>
      <c r="N6" s="1">
        <f t="shared" si="0"/>
        <v>2</v>
      </c>
      <c r="O6" s="1">
        <f t="shared" si="1"/>
        <v>1.5</v>
      </c>
      <c r="P6" s="1">
        <f>SUM(O$4:O6)</f>
        <v>7.6030991785715223</v>
      </c>
    </row>
    <row r="7" spans="1:16" ht="16" x14ac:dyDescent="0.2">
      <c r="A7" s="1">
        <v>1330863</v>
      </c>
      <c r="B7" s="1" t="s">
        <v>23</v>
      </c>
      <c r="C7" s="1" t="s">
        <v>15</v>
      </c>
      <c r="D7" s="1" t="s">
        <v>15</v>
      </c>
      <c r="E7" s="1" t="s">
        <v>24</v>
      </c>
      <c r="F7" s="2">
        <v>5.8086801229999999E-2</v>
      </c>
      <c r="G7" s="2">
        <v>0.50903934240000004</v>
      </c>
      <c r="H7" s="2">
        <v>0.65544009209999998</v>
      </c>
      <c r="I7">
        <v>0.56754462828899477</v>
      </c>
      <c r="J7">
        <v>3</v>
      </c>
      <c r="L7" s="1">
        <v>4</v>
      </c>
      <c r="M7">
        <v>3</v>
      </c>
      <c r="N7" s="1">
        <f t="shared" si="0"/>
        <v>2.3219280948873622</v>
      </c>
      <c r="O7" s="1">
        <f t="shared" si="1"/>
        <v>1.2920296742201793</v>
      </c>
      <c r="P7" s="1">
        <f>SUM(O$4:O7)</f>
        <v>8.8951288527917018</v>
      </c>
    </row>
    <row r="8" spans="1:16" ht="16" x14ac:dyDescent="0.2">
      <c r="A8" s="1">
        <v>1994402</v>
      </c>
      <c r="B8" s="1" t="s">
        <v>25</v>
      </c>
      <c r="C8" s="1" t="s">
        <v>15</v>
      </c>
      <c r="D8" s="1" t="s">
        <v>15</v>
      </c>
      <c r="E8" s="1" t="s">
        <v>26</v>
      </c>
      <c r="F8" s="2">
        <v>7.7871772790000002E-2</v>
      </c>
      <c r="G8" s="2">
        <v>0.80123949049999998</v>
      </c>
      <c r="H8" s="2">
        <v>0.71903491019999999</v>
      </c>
      <c r="I8">
        <v>0.60733915951708706</v>
      </c>
      <c r="J8">
        <v>2.8333333330000001</v>
      </c>
      <c r="L8" s="1">
        <v>5</v>
      </c>
      <c r="M8">
        <v>2.8333333330000001</v>
      </c>
      <c r="N8" s="1">
        <f t="shared" si="0"/>
        <v>2.5849625007211561</v>
      </c>
      <c r="O8" s="1">
        <f t="shared" si="1"/>
        <v>1.0960829537022503</v>
      </c>
      <c r="P8" s="1">
        <f>SUM(O$4:O8)</f>
        <v>9.9912118064939524</v>
      </c>
    </row>
    <row r="9" spans="1:16" ht="16" x14ac:dyDescent="0.2">
      <c r="A9" s="1">
        <v>3386264</v>
      </c>
      <c r="B9" s="1" t="s">
        <v>27</v>
      </c>
      <c r="C9" s="1" t="s">
        <v>15</v>
      </c>
      <c r="D9" s="1" t="s">
        <v>15</v>
      </c>
      <c r="E9" s="1" t="s">
        <v>28</v>
      </c>
      <c r="F9" s="2">
        <v>9.095864763E-2</v>
      </c>
      <c r="G9" s="2">
        <v>0.67395311589999995</v>
      </c>
      <c r="H9" s="2">
        <v>0.74647349119999995</v>
      </c>
      <c r="I9">
        <v>0.56204943918484085</v>
      </c>
      <c r="J9">
        <v>2.6666666666666599</v>
      </c>
      <c r="L9" s="1">
        <v>6</v>
      </c>
      <c r="M9">
        <v>2.6666666666666599</v>
      </c>
      <c r="N9" s="1">
        <f t="shared" si="0"/>
        <v>2.8073549220576042</v>
      </c>
      <c r="O9" s="1">
        <f t="shared" si="1"/>
        <v>0.94988583228805668</v>
      </c>
      <c r="P9" s="1">
        <f>SUM(O$4:O9)</f>
        <v>10.94109763878201</v>
      </c>
    </row>
    <row r="10" spans="1:16" ht="16" x14ac:dyDescent="0.2">
      <c r="A10" s="1">
        <v>3462200</v>
      </c>
      <c r="B10" s="1" t="s">
        <v>29</v>
      </c>
      <c r="C10" s="1" t="s">
        <v>15</v>
      </c>
      <c r="D10" s="1" t="s">
        <v>15</v>
      </c>
      <c r="E10" s="1" t="s">
        <v>30</v>
      </c>
      <c r="F10" s="2">
        <v>0.1213134627</v>
      </c>
      <c r="G10" s="2">
        <v>0.66343140599999995</v>
      </c>
      <c r="H10" s="2">
        <v>0.5845593214</v>
      </c>
      <c r="I10">
        <v>0.50547219394225629</v>
      </c>
      <c r="J10">
        <v>1.8333333329999999</v>
      </c>
      <c r="L10" s="1">
        <v>7</v>
      </c>
      <c r="M10">
        <v>1.8333333329999999</v>
      </c>
      <c r="N10" s="1">
        <f t="shared" si="0"/>
        <v>3</v>
      </c>
      <c r="O10" s="1">
        <f t="shared" si="1"/>
        <v>0.61111111099999993</v>
      </c>
      <c r="P10" s="1">
        <f>SUM(O$4:O10)</f>
        <v>11.552208749782009</v>
      </c>
    </row>
    <row r="11" spans="1:16" ht="16" x14ac:dyDescent="0.2">
      <c r="A11" s="1">
        <v>2589274</v>
      </c>
      <c r="B11" s="1" t="s">
        <v>31</v>
      </c>
      <c r="C11" s="1" t="s">
        <v>15</v>
      </c>
      <c r="D11" s="1" t="s">
        <v>15</v>
      </c>
      <c r="E11" s="1" t="s">
        <v>32</v>
      </c>
      <c r="F11" s="2">
        <v>4.1294287710000002E-2</v>
      </c>
      <c r="G11" s="2">
        <v>0.51679569479999998</v>
      </c>
      <c r="H11" s="2">
        <v>0.52668583390000001</v>
      </c>
      <c r="I11">
        <v>0.59798924438332302</v>
      </c>
      <c r="J11">
        <v>1.6666666666666601</v>
      </c>
      <c r="L11" s="1">
        <v>8</v>
      </c>
      <c r="M11">
        <v>1.6666666666666601</v>
      </c>
      <c r="N11" s="1">
        <f t="shared" si="0"/>
        <v>3.1699250014423126</v>
      </c>
      <c r="O11" s="1">
        <f t="shared" si="1"/>
        <v>0.52577479464287913</v>
      </c>
      <c r="P11" s="1">
        <f>SUM(O$4:O11)</f>
        <v>12.077983544424889</v>
      </c>
    </row>
    <row r="12" spans="1:16" ht="16" x14ac:dyDescent="0.2">
      <c r="A12" s="1">
        <v>1173447</v>
      </c>
      <c r="B12" s="1" t="s">
        <v>33</v>
      </c>
      <c r="C12" s="1" t="s">
        <v>15</v>
      </c>
      <c r="D12" s="1" t="s">
        <v>15</v>
      </c>
      <c r="E12" s="1" t="s">
        <v>15</v>
      </c>
      <c r="F12" s="2">
        <v>0.16265124580000001</v>
      </c>
      <c r="G12" s="2">
        <v>0.76052391529999996</v>
      </c>
      <c r="H12" s="2">
        <v>0.75018477439999998</v>
      </c>
      <c r="I12">
        <v>0.4569430761720768</v>
      </c>
      <c r="J12">
        <v>0.33333333333333298</v>
      </c>
      <c r="L12" s="1">
        <v>9</v>
      </c>
      <c r="M12">
        <v>0.33333333333333298</v>
      </c>
      <c r="N12" s="1">
        <f t="shared" si="0"/>
        <v>3.3219280948873626</v>
      </c>
      <c r="O12" s="1">
        <f t="shared" si="1"/>
        <v>0.10034333188799362</v>
      </c>
      <c r="P12" s="1">
        <f>SUM(O$4:O12)</f>
        <v>12.178326876312882</v>
      </c>
    </row>
    <row r="13" spans="1:16" ht="16" x14ac:dyDescent="0.2">
      <c r="A13" s="1">
        <v>1204107</v>
      </c>
      <c r="B13" s="1" t="s">
        <v>34</v>
      </c>
      <c r="C13" s="1" t="s">
        <v>35</v>
      </c>
      <c r="D13" s="1" t="s">
        <v>15</v>
      </c>
      <c r="E13" s="1" t="s">
        <v>15</v>
      </c>
      <c r="F13" s="2">
        <v>9.2835223590000002E-2</v>
      </c>
      <c r="G13" s="2">
        <v>0.68012511730000003</v>
      </c>
      <c r="H13" s="2">
        <v>0.6799731255</v>
      </c>
      <c r="I13">
        <v>0.45630986998290773</v>
      </c>
      <c r="J13">
        <v>0.33333333333333298</v>
      </c>
      <c r="L13" s="1">
        <v>10</v>
      </c>
      <c r="M13">
        <v>0.33333333333333298</v>
      </c>
      <c r="N13" s="1">
        <f t="shared" si="0"/>
        <v>3.4594316186372978</v>
      </c>
      <c r="O13" s="1">
        <f t="shared" si="1"/>
        <v>9.6354942105962502E-2</v>
      </c>
      <c r="P13" s="1">
        <f>SUM(O$4:O13)</f>
        <v>12.274681818418845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2"/>
  <sheetViews>
    <sheetView workbookViewId="0">
      <selection activeCell="G3" sqref="G3:G12"/>
    </sheetView>
  </sheetViews>
  <sheetFormatPr baseColWidth="10" defaultColWidth="8.83203125" defaultRowHeight="15" x14ac:dyDescent="0.2"/>
  <sheetData>
    <row r="1" spans="1:10" x14ac:dyDescent="0.2">
      <c r="A1" s="1" t="s">
        <v>36</v>
      </c>
      <c r="B1" s="1"/>
      <c r="C1" s="1"/>
      <c r="F1" s="1" t="s">
        <v>37</v>
      </c>
      <c r="G1" s="1"/>
      <c r="H1" s="1"/>
    </row>
    <row r="2" spans="1:10" x14ac:dyDescent="0.2">
      <c r="A2" t="s">
        <v>51</v>
      </c>
      <c r="B2" t="s">
        <v>52</v>
      </c>
      <c r="C2" s="1" t="s">
        <v>38</v>
      </c>
      <c r="D2" s="1" t="s">
        <v>39</v>
      </c>
      <c r="E2" s="1" t="s">
        <v>40</v>
      </c>
      <c r="F2" s="1" t="s">
        <v>53</v>
      </c>
      <c r="G2" s="1" t="s">
        <v>54</v>
      </c>
      <c r="H2" s="1" t="s">
        <v>41</v>
      </c>
      <c r="I2" s="1" t="s">
        <v>42</v>
      </c>
      <c r="J2" s="1" t="s">
        <v>43</v>
      </c>
    </row>
    <row r="3" spans="1:10" x14ac:dyDescent="0.2">
      <c r="A3">
        <v>1</v>
      </c>
      <c r="B3">
        <v>0.75</v>
      </c>
      <c r="C3">
        <v>0.83333333333333248</v>
      </c>
      <c r="D3">
        <v>0.75</v>
      </c>
      <c r="E3" s="1">
        <v>0.75</v>
      </c>
      <c r="F3">
        <v>8.3333333333333245E-2</v>
      </c>
      <c r="G3">
        <v>8.3333333333333245E-2</v>
      </c>
      <c r="H3" s="1">
        <v>0.69444444449999998</v>
      </c>
      <c r="I3">
        <v>0.69444444449999998</v>
      </c>
      <c r="J3">
        <v>0.69444444449999998</v>
      </c>
    </row>
    <row r="4" spans="1:10" x14ac:dyDescent="0.2">
      <c r="A4">
        <v>1</v>
      </c>
      <c r="B4">
        <v>0.83614882033851234</v>
      </c>
      <c r="C4">
        <v>0.85630635209026973</v>
      </c>
      <c r="D4">
        <v>0.90506787660932264</v>
      </c>
      <c r="E4" s="1">
        <v>0.90506787660932264</v>
      </c>
      <c r="F4">
        <v>8.9076588022567432E-2</v>
      </c>
      <c r="G4">
        <v>0.34752304900364539</v>
      </c>
      <c r="H4" s="1">
        <v>0.78250768308357288</v>
      </c>
      <c r="I4">
        <v>0.78250768308357288</v>
      </c>
      <c r="J4">
        <v>0.78250768308357288</v>
      </c>
    </row>
    <row r="5" spans="1:10" x14ac:dyDescent="0.2">
      <c r="A5">
        <v>1</v>
      </c>
      <c r="B5">
        <v>0.93423734344947207</v>
      </c>
      <c r="C5">
        <v>0.87369493735786774</v>
      </c>
      <c r="D5">
        <v>0.8361133004204121</v>
      </c>
      <c r="E5" s="1">
        <v>0.90187595697094003</v>
      </c>
      <c r="F5">
        <v>0.25783037569934608</v>
      </c>
      <c r="G5">
        <v>0.47624890191017211</v>
      </c>
      <c r="H5" s="1">
        <v>0.84733718621967602</v>
      </c>
      <c r="I5">
        <v>0.84733718621967602</v>
      </c>
      <c r="J5">
        <v>0.84733718621967602</v>
      </c>
    </row>
    <row r="6" spans="1:10" x14ac:dyDescent="0.2">
      <c r="A6">
        <v>0.99193047929074163</v>
      </c>
      <c r="B6">
        <v>0.8792332940261588</v>
      </c>
      <c r="C6">
        <v>0.94045804521603937</v>
      </c>
      <c r="D6">
        <v>0.8760571098511718</v>
      </c>
      <c r="E6" s="1">
        <v>0.90805908818456127</v>
      </c>
      <c r="F6">
        <v>0.36563153223912326</v>
      </c>
      <c r="G6">
        <v>0.53618542635737021</v>
      </c>
      <c r="H6" s="1">
        <v>0.88565071083357727</v>
      </c>
      <c r="I6">
        <v>0.88565071083357727</v>
      </c>
      <c r="J6">
        <v>0.88565071083357727</v>
      </c>
    </row>
    <row r="7" spans="1:10" x14ac:dyDescent="0.2">
      <c r="A7">
        <v>0.94764321769986504</v>
      </c>
      <c r="B7">
        <v>0.8924819699982427</v>
      </c>
      <c r="C7">
        <v>0.94053685987241786</v>
      </c>
      <c r="D7">
        <v>0.8509349201737717</v>
      </c>
      <c r="E7" s="1">
        <v>0.87297291289585144</v>
      </c>
      <c r="F7">
        <v>0.42877152049614414</v>
      </c>
      <c r="G7">
        <v>0.49026979780359797</v>
      </c>
      <c r="H7" s="1">
        <v>0.89174214800731477</v>
      </c>
      <c r="I7">
        <v>0.89174214800731477</v>
      </c>
      <c r="J7">
        <v>0.89174214800731477</v>
      </c>
    </row>
    <row r="8" spans="1:10" x14ac:dyDescent="0.2">
      <c r="A8">
        <v>0.96304100504525358</v>
      </c>
      <c r="B8">
        <v>0.90181648622193311</v>
      </c>
      <c r="C8">
        <v>0.91856866835329343</v>
      </c>
      <c r="D8">
        <v>0.86387647431125814</v>
      </c>
      <c r="E8" s="1">
        <v>0.89485343780264792</v>
      </c>
      <c r="F8">
        <v>0.52177359299546866</v>
      </c>
      <c r="G8">
        <v>0.50739295864468814</v>
      </c>
      <c r="H8" s="1">
        <v>0.96625450508272315</v>
      </c>
      <c r="I8">
        <v>0.96625450508272315</v>
      </c>
      <c r="J8">
        <v>0.96625450508272315</v>
      </c>
    </row>
    <row r="9" spans="1:10" x14ac:dyDescent="0.2">
      <c r="A9">
        <v>0.98904155929967652</v>
      </c>
      <c r="B9">
        <v>0.9070103878806034</v>
      </c>
      <c r="C9">
        <v>0.91806729549749855</v>
      </c>
      <c r="D9">
        <v>0.899931911100182</v>
      </c>
      <c r="E9" s="1">
        <v>0.94369745064685939</v>
      </c>
      <c r="F9">
        <v>0.5903535059943692</v>
      </c>
      <c r="G9">
        <v>0.57673360628969317</v>
      </c>
      <c r="H9" s="1">
        <v>0.9536123841837072</v>
      </c>
      <c r="I9">
        <v>0.9536123841837072</v>
      </c>
      <c r="J9">
        <v>0.9536123841837072</v>
      </c>
    </row>
    <row r="10" spans="1:10" x14ac:dyDescent="0.2">
      <c r="A10">
        <v>0.99387176552188006</v>
      </c>
      <c r="B10">
        <v>0.9458837170421609</v>
      </c>
      <c r="C10">
        <v>0.88680862690921125</v>
      </c>
      <c r="D10">
        <v>0.93911337817747031</v>
      </c>
      <c r="E10" s="1">
        <v>0.95050156164609045</v>
      </c>
      <c r="F10">
        <v>0.64301143806034444</v>
      </c>
      <c r="G10">
        <v>0.65610343737170351</v>
      </c>
      <c r="H10" s="1">
        <v>0.92080637852248759</v>
      </c>
      <c r="I10">
        <v>0.92080637852248759</v>
      </c>
      <c r="J10">
        <v>0.92080637852248759</v>
      </c>
    </row>
    <row r="11" spans="1:10" x14ac:dyDescent="0.2">
      <c r="A11">
        <v>0.99392225911368226</v>
      </c>
      <c r="B11">
        <v>0.9463296081893221</v>
      </c>
      <c r="C11">
        <v>0.95365727228465347</v>
      </c>
      <c r="D11">
        <v>0.939615053535927</v>
      </c>
      <c r="E11" s="1">
        <v>0.95090940405975932</v>
      </c>
      <c r="F11">
        <v>0.68303059833551294</v>
      </c>
      <c r="G11">
        <v>0.72485297830013595</v>
      </c>
      <c r="H11" s="1">
        <v>0.95441689690916676</v>
      </c>
      <c r="I11">
        <v>0.95441689690916676</v>
      </c>
      <c r="J11">
        <v>0.95441689690916676</v>
      </c>
    </row>
    <row r="12" spans="1:10" x14ac:dyDescent="0.2">
      <c r="A12">
        <v>0.99396996873091703</v>
      </c>
      <c r="B12">
        <v>0.94675091503639353</v>
      </c>
      <c r="C12">
        <v>0.95402105775071289</v>
      </c>
      <c r="D12">
        <v>0.94008906892033284</v>
      </c>
      <c r="E12" s="1">
        <v>0.95129475999808366</v>
      </c>
      <c r="F12">
        <v>0.71691834735613658</v>
      </c>
      <c r="G12">
        <v>0.75841242610205295</v>
      </c>
      <c r="H12" s="1">
        <v>0.96262461266552257</v>
      </c>
      <c r="I12">
        <v>0.96262461266552257</v>
      </c>
      <c r="J12">
        <v>0.96262461266552257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Q3</vt:lpstr>
      <vt:lpstr>Q3 - noFea</vt:lpstr>
      <vt:lpstr>All+lab+fea</vt:lpstr>
      <vt:lpstr>All+lab+noFea</vt:lpstr>
      <vt:lpstr>All+noLab+fea</vt:lpstr>
      <vt:lpstr>All+noLab+noFea</vt:lpstr>
      <vt:lpstr>ELMo+lab</vt:lpstr>
      <vt:lpstr>TF-IDF+lab</vt:lpstr>
      <vt:lpstr>USE+lab</vt:lpstr>
      <vt:lpstr>ELMo</vt:lpstr>
      <vt:lpstr>TF-IDF</vt:lpstr>
      <vt:lpstr>USE</vt:lpstr>
      <vt:lpstr>GS</vt:lpstr>
      <vt:lpstr>Chart</vt:lpstr>
    </vt:vector>
  </TitlesOfParts>
  <Company>Pace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卢煜</dc:creator>
  <cp:lastModifiedBy>Lu, Yu</cp:lastModifiedBy>
  <dcterms:created xsi:type="dcterms:W3CDTF">2019-09-02T02:00:32Z</dcterms:created>
  <dcterms:modified xsi:type="dcterms:W3CDTF">2019-09-09T21:12:06Z</dcterms:modified>
</cp:coreProperties>
</file>