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cuments\Pace University\Sept 2019\Creatinine_plusLab\"/>
    </mc:Choice>
  </mc:AlternateContent>
  <bookViews>
    <workbookView xWindow="0" yWindow="0" windowWidth="23040" windowHeight="9384" firstSheet="4" activeTab="13"/>
  </bookViews>
  <sheets>
    <sheet name="Q4" sheetId="1" r:id="rId1"/>
    <sheet name="Q4 - noFea" sheetId="2" r:id="rId2"/>
    <sheet name="All+lab+fea" sheetId="11" r:id="rId3"/>
    <sheet name="All+lab+noFea" sheetId="12" r:id="rId4"/>
    <sheet name="All+noLab+fea" sheetId="13" r:id="rId5"/>
    <sheet name="All+noLab+noFea" sheetId="14" r:id="rId6"/>
    <sheet name="ELMo+lab" sheetId="3" r:id="rId7"/>
    <sheet name="TF-IDF+lab" sheetId="4" r:id="rId8"/>
    <sheet name="USE+lab" sheetId="5" r:id="rId9"/>
    <sheet name="ELMo" sheetId="6" r:id="rId10"/>
    <sheet name="TF-IDF" sheetId="7" r:id="rId11"/>
    <sheet name="USE" sheetId="8" r:id="rId12"/>
    <sheet name="GS" sheetId="9" r:id="rId13"/>
    <sheet name="Chart" sheetId="10" r:id="rId1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3" i="14" l="1"/>
  <c r="R13" i="14" s="1"/>
  <c r="Q12" i="14"/>
  <c r="R12" i="14" s="1"/>
  <c r="Q11" i="14"/>
  <c r="R11" i="14" s="1"/>
  <c r="Q10" i="14"/>
  <c r="R10" i="14" s="1"/>
  <c r="Q9" i="14"/>
  <c r="R9" i="14" s="1"/>
  <c r="Q8" i="14"/>
  <c r="R8" i="14" s="1"/>
  <c r="Q7" i="14"/>
  <c r="R7" i="14" s="1"/>
  <c r="Q6" i="14"/>
  <c r="R6" i="14" s="1"/>
  <c r="Q5" i="14"/>
  <c r="R5" i="14" s="1"/>
  <c r="Q4" i="14"/>
  <c r="R4" i="14" s="1"/>
  <c r="L4" i="14"/>
  <c r="L5" i="14"/>
  <c r="L7" i="14"/>
  <c r="L9" i="14"/>
  <c r="L11" i="14"/>
  <c r="L12" i="14"/>
  <c r="L6" i="14"/>
  <c r="L8" i="14"/>
  <c r="L10" i="14"/>
  <c r="L13" i="14"/>
  <c r="L2" i="14"/>
  <c r="Q13" i="13"/>
  <c r="R13" i="13" s="1"/>
  <c r="Q12" i="13"/>
  <c r="R12" i="13" s="1"/>
  <c r="Q11" i="13"/>
  <c r="R11" i="13" s="1"/>
  <c r="Q10" i="13"/>
  <c r="R10" i="13" s="1"/>
  <c r="Q9" i="13"/>
  <c r="R9" i="13" s="1"/>
  <c r="Q8" i="13"/>
  <c r="R8" i="13" s="1"/>
  <c r="Q7" i="13"/>
  <c r="R7" i="13" s="1"/>
  <c r="Q6" i="13"/>
  <c r="R6" i="13" s="1"/>
  <c r="Q5" i="13"/>
  <c r="R5" i="13" s="1"/>
  <c r="Q4" i="13"/>
  <c r="R4" i="13" s="1"/>
  <c r="L8" i="13"/>
  <c r="L4" i="13"/>
  <c r="L11" i="13"/>
  <c r="L12" i="13"/>
  <c r="L5" i="13"/>
  <c r="L10" i="13"/>
  <c r="L13" i="13"/>
  <c r="L9" i="13"/>
  <c r="L6" i="13"/>
  <c r="L7" i="13"/>
  <c r="L2" i="13"/>
  <c r="S13" i="12"/>
  <c r="T13" i="12" s="1"/>
  <c r="S12" i="12"/>
  <c r="T12" i="12" s="1"/>
  <c r="S11" i="12"/>
  <c r="T11" i="12" s="1"/>
  <c r="S10" i="12"/>
  <c r="T10" i="12" s="1"/>
  <c r="S9" i="12"/>
  <c r="T9" i="12" s="1"/>
  <c r="S8" i="12"/>
  <c r="T8" i="12" s="1"/>
  <c r="S7" i="12"/>
  <c r="T7" i="12" s="1"/>
  <c r="S6" i="12"/>
  <c r="T6" i="12" s="1"/>
  <c r="S5" i="12"/>
  <c r="T5" i="12" s="1"/>
  <c r="S4" i="12"/>
  <c r="T4" i="12" s="1"/>
  <c r="N2" i="12"/>
  <c r="N2" i="11"/>
  <c r="S13" i="11"/>
  <c r="T13" i="11" s="1"/>
  <c r="S12" i="11"/>
  <c r="T12" i="11" s="1"/>
  <c r="S11" i="11"/>
  <c r="T11" i="11" s="1"/>
  <c r="S10" i="11"/>
  <c r="T10" i="11" s="1"/>
  <c r="S9" i="11"/>
  <c r="T9" i="11" s="1"/>
  <c r="S8" i="11"/>
  <c r="T8" i="11" s="1"/>
  <c r="S7" i="11"/>
  <c r="T7" i="11" s="1"/>
  <c r="S6" i="11"/>
  <c r="T6" i="11" s="1"/>
  <c r="S5" i="11"/>
  <c r="T5" i="11" s="1"/>
  <c r="S4" i="11"/>
  <c r="T4" i="11" s="1"/>
  <c r="S13" i="14" l="1"/>
  <c r="U13" i="14" s="1"/>
  <c r="S12" i="14"/>
  <c r="U12" i="14" s="1"/>
  <c r="S10" i="14"/>
  <c r="U10" i="14" s="1"/>
  <c r="S8" i="14"/>
  <c r="U8" i="14" s="1"/>
  <c r="S6" i="14"/>
  <c r="U6" i="14" s="1"/>
  <c r="S4" i="14"/>
  <c r="U4" i="14" s="1"/>
  <c r="S9" i="14"/>
  <c r="U9" i="14" s="1"/>
  <c r="S5" i="14"/>
  <c r="U5" i="14" s="1"/>
  <c r="S7" i="14"/>
  <c r="U7" i="14" s="1"/>
  <c r="S11" i="14"/>
  <c r="U11" i="14" s="1"/>
  <c r="S13" i="13"/>
  <c r="U13" i="13" s="1"/>
  <c r="S11" i="13"/>
  <c r="U11" i="13" s="1"/>
  <c r="S9" i="13"/>
  <c r="U9" i="13" s="1"/>
  <c r="S7" i="13"/>
  <c r="U7" i="13" s="1"/>
  <c r="S5" i="13"/>
  <c r="U5" i="13" s="1"/>
  <c r="S12" i="13"/>
  <c r="U12" i="13" s="1"/>
  <c r="S6" i="13"/>
  <c r="U6" i="13" s="1"/>
  <c r="S8" i="13"/>
  <c r="U8" i="13" s="1"/>
  <c r="S10" i="13"/>
  <c r="U10" i="13" s="1"/>
  <c r="S4" i="13"/>
  <c r="U4" i="13" s="1"/>
  <c r="U13" i="12"/>
  <c r="W13" i="12" s="1"/>
  <c r="U11" i="12"/>
  <c r="W11" i="12" s="1"/>
  <c r="U9" i="12"/>
  <c r="W9" i="12" s="1"/>
  <c r="U7" i="12"/>
  <c r="W7" i="12" s="1"/>
  <c r="U5" i="12"/>
  <c r="W5" i="12" s="1"/>
  <c r="U8" i="12"/>
  <c r="W8" i="12" s="1"/>
  <c r="U6" i="12"/>
  <c r="W6" i="12" s="1"/>
  <c r="U10" i="12"/>
  <c r="W10" i="12" s="1"/>
  <c r="U4" i="12"/>
  <c r="W4" i="12" s="1"/>
  <c r="U12" i="12"/>
  <c r="W12" i="12" s="1"/>
  <c r="U12" i="11"/>
  <c r="W12" i="11" s="1"/>
  <c r="U11" i="11"/>
  <c r="W11" i="11" s="1"/>
  <c r="U9" i="11"/>
  <c r="W9" i="11" s="1"/>
  <c r="U10" i="11"/>
  <c r="W10" i="11" s="1"/>
  <c r="U6" i="11"/>
  <c r="W6" i="11" s="1"/>
  <c r="U4" i="11"/>
  <c r="W4" i="11" s="1"/>
  <c r="U13" i="11"/>
  <c r="W13" i="11" s="1"/>
  <c r="U7" i="11"/>
  <c r="W7" i="11" s="1"/>
  <c r="U5" i="11"/>
  <c r="W5" i="11" s="1"/>
  <c r="U8" i="11"/>
  <c r="W8" i="11" s="1"/>
  <c r="N9" i="12"/>
  <c r="N5" i="12"/>
  <c r="N8" i="12"/>
  <c r="N10" i="12"/>
  <c r="N4" i="12"/>
  <c r="N11" i="12"/>
  <c r="N7" i="12"/>
  <c r="N12" i="12"/>
  <c r="N6" i="12"/>
  <c r="N13" i="12"/>
  <c r="N4" i="11"/>
  <c r="N5" i="11"/>
  <c r="N6" i="11"/>
  <c r="N7" i="11"/>
  <c r="N8" i="11"/>
  <c r="N9" i="11"/>
  <c r="N10" i="11"/>
  <c r="N11" i="11"/>
  <c r="N12" i="11"/>
  <c r="N13" i="11"/>
  <c r="I7" i="5" l="1"/>
  <c r="I6" i="5"/>
  <c r="I8" i="5"/>
  <c r="I9" i="5"/>
  <c r="I4" i="5"/>
  <c r="I11" i="5"/>
  <c r="I5" i="5"/>
  <c r="I12" i="5"/>
  <c r="I10" i="5"/>
  <c r="I13" i="5"/>
  <c r="I9" i="4"/>
  <c r="I4" i="4"/>
  <c r="I6" i="4"/>
  <c r="I11" i="4"/>
  <c r="I5" i="4"/>
  <c r="I10" i="4"/>
  <c r="I8" i="4"/>
  <c r="I12" i="4"/>
  <c r="I7" i="4"/>
  <c r="I13" i="4"/>
  <c r="I9" i="3"/>
  <c r="I7" i="3"/>
  <c r="I8" i="3"/>
  <c r="I10" i="3"/>
  <c r="I5" i="3"/>
  <c r="I11" i="3"/>
  <c r="I6" i="3"/>
  <c r="I13" i="3"/>
  <c r="I4" i="3"/>
  <c r="I12" i="3"/>
  <c r="I2" i="5"/>
  <c r="I2" i="4"/>
  <c r="I2" i="3"/>
  <c r="K13" i="8"/>
  <c r="L13" i="8" s="1"/>
  <c r="L12" i="8"/>
  <c r="K12" i="8"/>
  <c r="K11" i="8"/>
  <c r="L11" i="8" s="1"/>
  <c r="L10" i="8"/>
  <c r="K10" i="8"/>
  <c r="K9" i="8"/>
  <c r="L9" i="8" s="1"/>
  <c r="L8" i="8"/>
  <c r="K8" i="8"/>
  <c r="K7" i="8"/>
  <c r="L7" i="8" s="1"/>
  <c r="L6" i="8"/>
  <c r="K6" i="8"/>
  <c r="K5" i="8"/>
  <c r="L5" i="8" s="1"/>
  <c r="L4" i="8"/>
  <c r="K4" i="8"/>
  <c r="L13" i="7"/>
  <c r="K13" i="7"/>
  <c r="L12" i="7"/>
  <c r="K12" i="7"/>
  <c r="L11" i="7"/>
  <c r="K11" i="7"/>
  <c r="L10" i="7"/>
  <c r="K10" i="7"/>
  <c r="L9" i="7"/>
  <c r="K9" i="7"/>
  <c r="L8" i="7"/>
  <c r="K8" i="7"/>
  <c r="L7" i="7"/>
  <c r="K7" i="7"/>
  <c r="L6" i="7"/>
  <c r="K6" i="7"/>
  <c r="L5" i="7"/>
  <c r="K5" i="7"/>
  <c r="L4" i="7"/>
  <c r="M13" i="7" s="1"/>
  <c r="O13" i="7" s="1"/>
  <c r="K4" i="7"/>
  <c r="K13" i="6"/>
  <c r="L13" i="6" s="1"/>
  <c r="L12" i="6"/>
  <c r="K12" i="6"/>
  <c r="K11" i="6"/>
  <c r="L11" i="6" s="1"/>
  <c r="L10" i="6"/>
  <c r="K10" i="6"/>
  <c r="K9" i="6"/>
  <c r="L9" i="6" s="1"/>
  <c r="L8" i="6"/>
  <c r="K8" i="6"/>
  <c r="K7" i="6"/>
  <c r="L7" i="6" s="1"/>
  <c r="L6" i="6"/>
  <c r="K6" i="6"/>
  <c r="K5" i="6"/>
  <c r="L5" i="6" s="1"/>
  <c r="L4" i="6"/>
  <c r="K4" i="6"/>
  <c r="N13" i="5"/>
  <c r="O13" i="5" s="1"/>
  <c r="N12" i="5"/>
  <c r="O12" i="5" s="1"/>
  <c r="N11" i="5"/>
  <c r="O11" i="5" s="1"/>
  <c r="N10" i="5"/>
  <c r="O10" i="5" s="1"/>
  <c r="N9" i="5"/>
  <c r="O9" i="5" s="1"/>
  <c r="N8" i="5"/>
  <c r="O8" i="5" s="1"/>
  <c r="N7" i="5"/>
  <c r="O7" i="5" s="1"/>
  <c r="N6" i="5"/>
  <c r="O6" i="5" s="1"/>
  <c r="N5" i="5"/>
  <c r="O5" i="5" s="1"/>
  <c r="N4" i="5"/>
  <c r="O4" i="5" s="1"/>
  <c r="N13" i="4"/>
  <c r="O13" i="4" s="1"/>
  <c r="O12" i="4"/>
  <c r="N12" i="4"/>
  <c r="N11" i="4"/>
  <c r="O11" i="4" s="1"/>
  <c r="O10" i="4"/>
  <c r="N10" i="4"/>
  <c r="N9" i="4"/>
  <c r="O9" i="4" s="1"/>
  <c r="O8" i="4"/>
  <c r="N8" i="4"/>
  <c r="N7" i="4"/>
  <c r="O7" i="4" s="1"/>
  <c r="O6" i="4"/>
  <c r="N6" i="4"/>
  <c r="N5" i="4"/>
  <c r="O5" i="4" s="1"/>
  <c r="O4" i="4"/>
  <c r="N4" i="4"/>
  <c r="N13" i="3"/>
  <c r="O13" i="3" s="1"/>
  <c r="N12" i="3"/>
  <c r="O12" i="3" s="1"/>
  <c r="N11" i="3"/>
  <c r="O11" i="3" s="1"/>
  <c r="N10" i="3"/>
  <c r="O10" i="3" s="1"/>
  <c r="N9" i="3"/>
  <c r="O9" i="3" s="1"/>
  <c r="N8" i="3"/>
  <c r="O8" i="3" s="1"/>
  <c r="N7" i="3"/>
  <c r="O7" i="3" s="1"/>
  <c r="N6" i="3"/>
  <c r="O6" i="3" s="1"/>
  <c r="N5" i="3"/>
  <c r="O5" i="3" s="1"/>
  <c r="N4" i="3"/>
  <c r="O4" i="3" s="1"/>
  <c r="N13" i="9"/>
  <c r="O13" i="9" s="1"/>
  <c r="N12" i="9"/>
  <c r="O12" i="9" s="1"/>
  <c r="N11" i="9"/>
  <c r="O11" i="9" s="1"/>
  <c r="O10" i="9"/>
  <c r="N10" i="9"/>
  <c r="N9" i="9"/>
  <c r="O9" i="9" s="1"/>
  <c r="O8" i="9"/>
  <c r="N8" i="9"/>
  <c r="O7" i="9"/>
  <c r="N7" i="9"/>
  <c r="O6" i="9"/>
  <c r="N6" i="9"/>
  <c r="N5" i="9"/>
  <c r="O5" i="9" s="1"/>
  <c r="N4" i="9"/>
  <c r="O4" i="9" s="1"/>
  <c r="M13" i="8" l="1"/>
  <c r="O13" i="8" s="1"/>
  <c r="M4" i="8"/>
  <c r="O4" i="8" s="1"/>
  <c r="M6" i="8"/>
  <c r="O6" i="8" s="1"/>
  <c r="M8" i="8"/>
  <c r="O8" i="8" s="1"/>
  <c r="M10" i="8"/>
  <c r="O10" i="8" s="1"/>
  <c r="M12" i="8"/>
  <c r="O12" i="8" s="1"/>
  <c r="M5" i="8"/>
  <c r="O5" i="8" s="1"/>
  <c r="M7" i="8"/>
  <c r="O7" i="8" s="1"/>
  <c r="M9" i="8"/>
  <c r="O9" i="8" s="1"/>
  <c r="M11" i="8"/>
  <c r="O11" i="8" s="1"/>
  <c r="M4" i="7"/>
  <c r="O4" i="7" s="1"/>
  <c r="M6" i="7"/>
  <c r="O6" i="7" s="1"/>
  <c r="M8" i="7"/>
  <c r="O8" i="7" s="1"/>
  <c r="M10" i="7"/>
  <c r="O10" i="7" s="1"/>
  <c r="M12" i="7"/>
  <c r="O12" i="7" s="1"/>
  <c r="M5" i="7"/>
  <c r="O5" i="7" s="1"/>
  <c r="M7" i="7"/>
  <c r="O7" i="7" s="1"/>
  <c r="M9" i="7"/>
  <c r="O9" i="7" s="1"/>
  <c r="M11" i="7"/>
  <c r="O11" i="7" s="1"/>
  <c r="M12" i="6"/>
  <c r="O12" i="6" s="1"/>
  <c r="M5" i="6"/>
  <c r="O5" i="6" s="1"/>
  <c r="M7" i="6"/>
  <c r="O7" i="6" s="1"/>
  <c r="M9" i="6"/>
  <c r="O9" i="6" s="1"/>
  <c r="M11" i="6"/>
  <c r="O11" i="6" s="1"/>
  <c r="M13" i="6"/>
  <c r="O13" i="6" s="1"/>
  <c r="M4" i="6"/>
  <c r="O4" i="6" s="1"/>
  <c r="M6" i="6"/>
  <c r="O6" i="6" s="1"/>
  <c r="M8" i="6"/>
  <c r="O8" i="6" s="1"/>
  <c r="M10" i="6"/>
  <c r="O10" i="6" s="1"/>
  <c r="P13" i="5"/>
  <c r="R13" i="5" s="1"/>
  <c r="P11" i="5"/>
  <c r="R11" i="5" s="1"/>
  <c r="P9" i="5"/>
  <c r="R9" i="5" s="1"/>
  <c r="P7" i="5"/>
  <c r="R7" i="5" s="1"/>
  <c r="P5" i="5"/>
  <c r="R5" i="5" s="1"/>
  <c r="P12" i="5"/>
  <c r="R12" i="5" s="1"/>
  <c r="P10" i="5"/>
  <c r="R10" i="5" s="1"/>
  <c r="P8" i="5"/>
  <c r="R8" i="5" s="1"/>
  <c r="P6" i="5"/>
  <c r="R6" i="5" s="1"/>
  <c r="P4" i="5"/>
  <c r="R4" i="5" s="1"/>
  <c r="P12" i="4"/>
  <c r="R12" i="4" s="1"/>
  <c r="P5" i="4"/>
  <c r="R5" i="4" s="1"/>
  <c r="P7" i="4"/>
  <c r="R7" i="4" s="1"/>
  <c r="P9" i="4"/>
  <c r="R9" i="4" s="1"/>
  <c r="P11" i="4"/>
  <c r="R11" i="4" s="1"/>
  <c r="P13" i="4"/>
  <c r="R13" i="4" s="1"/>
  <c r="P6" i="4"/>
  <c r="R6" i="4" s="1"/>
  <c r="P10" i="4"/>
  <c r="R10" i="4" s="1"/>
  <c r="P4" i="4"/>
  <c r="R4" i="4" s="1"/>
  <c r="P8" i="4"/>
  <c r="R8" i="4" s="1"/>
  <c r="P12" i="3"/>
  <c r="R12" i="3" s="1"/>
  <c r="P10" i="3"/>
  <c r="R10" i="3" s="1"/>
  <c r="P8" i="3"/>
  <c r="R8" i="3" s="1"/>
  <c r="P6" i="3"/>
  <c r="R6" i="3" s="1"/>
  <c r="P4" i="3"/>
  <c r="R4" i="3" s="1"/>
  <c r="P11" i="3"/>
  <c r="R11" i="3" s="1"/>
  <c r="P7" i="3"/>
  <c r="R7" i="3" s="1"/>
  <c r="P13" i="3"/>
  <c r="R13" i="3" s="1"/>
  <c r="P9" i="3"/>
  <c r="R9" i="3" s="1"/>
  <c r="P5" i="3"/>
  <c r="R5" i="3" s="1"/>
  <c r="P13" i="9"/>
  <c r="P5" i="9"/>
  <c r="P10" i="9"/>
  <c r="P12" i="9"/>
  <c r="P4" i="9"/>
  <c r="P9" i="9"/>
  <c r="P6" i="9"/>
  <c r="P11" i="9"/>
  <c r="P8" i="9"/>
  <c r="P7" i="9"/>
  <c r="R13" i="2"/>
  <c r="R12" i="2"/>
  <c r="R11" i="2"/>
  <c r="R10" i="2"/>
  <c r="R9" i="2"/>
  <c r="R8" i="2"/>
  <c r="R7" i="2"/>
  <c r="R6" i="2"/>
  <c r="R5" i="2"/>
  <c r="R4" i="2"/>
  <c r="R2" i="2"/>
  <c r="R13" i="1" l="1"/>
  <c r="R12" i="1"/>
  <c r="R11" i="1"/>
  <c r="R10" i="1"/>
  <c r="R9" i="1"/>
  <c r="R8" i="1"/>
  <c r="R7" i="1"/>
  <c r="R6" i="1"/>
  <c r="R5" i="1"/>
  <c r="R4" i="1"/>
  <c r="R2" i="1"/>
</calcChain>
</file>

<file path=xl/sharedStrings.xml><?xml version="1.0" encoding="utf-8"?>
<sst xmlns="http://schemas.openxmlformats.org/spreadsheetml/2006/main" count="710" uniqueCount="54">
  <si>
    <t>TF-IDF</t>
  </si>
  <si>
    <t>ELMo</t>
  </si>
  <si>
    <t>USE</t>
  </si>
  <si>
    <t>Sentence length</t>
  </si>
  <si>
    <t>Stopword count</t>
  </si>
  <si>
    <t>WH question type</t>
  </si>
  <si>
    <t>Glucose test</t>
  </si>
  <si>
    <t>Glucose range</t>
  </si>
  <si>
    <t>HbA1c test</t>
  </si>
  <si>
    <t>HbA1c range</t>
  </si>
  <si>
    <t>Creatinine test</t>
  </si>
  <si>
    <t>Creatinine range</t>
  </si>
  <si>
    <t>Total</t>
  </si>
  <si>
    <t>GS</t>
  </si>
  <si>
    <t>my serum creatinine level is 1.42 is it riski? i am alcoholic</t>
  </si>
  <si>
    <t>[]</t>
  </si>
  <si>
    <t>['serum_creatinine_level', '=', '1.42']</t>
  </si>
  <si>
    <t xml:space="preserve">Is s. creatinine 1.6 mg/dl high? what foods should be eaten to control it.? </t>
  </si>
  <si>
    <t>['Creatinine', '=', '1.6', 'mg/dl']</t>
  </si>
  <si>
    <t xml:space="preserve">What is Serum Chemistry. My Serum Creatinine shows 1.50MG/DL, what that means &amp; what precaution should be take? </t>
  </si>
  <si>
    <t>['Creatinine', '=', '1.50', 'mg/dl']</t>
  </si>
  <si>
    <t xml:space="preserve">is creatinine level 1.7 high for a man hyoertensive aged 75y? </t>
  </si>
  <si>
    <t>['Creatinine', '=', '1.7']</t>
  </si>
  <si>
    <t xml:space="preserve">if creatinine level is 42 in the result of blood test, is it serious problem in the renal function? </t>
  </si>
  <si>
    <t>['Creatinine', '=', '42']</t>
  </si>
  <si>
    <t xml:space="preserve">My father had diabetes and his Serum Creatinine 2.0 and Blood Urea is 70. How severe are these values? </t>
  </si>
  <si>
    <t>['Creatinine', '=', '2.0', 'Creatinine', '=', '70']</t>
  </si>
  <si>
    <t xml:space="preserve">is a 53.0 mg CREATININE level normal for a woman? </t>
  </si>
  <si>
    <t>['Creatinine', '=', '53.0', 'mg']</t>
  </si>
  <si>
    <t xml:space="preserve">uric acid level 8.5 creatinine 1.3 &amp; triglycerides214 suggest me diet? </t>
  </si>
  <si>
    <t>['Creatinine', '=', '8.5', 'Creatinine', '=', '1.3']</t>
  </si>
  <si>
    <t xml:space="preserve">how can i increase my creatinine level? </t>
  </si>
  <si>
    <t>If creatinine is given as 278 what is the unit it is expressed? My BUN level is 21.</t>
  </si>
  <si>
    <t>['Creatinine', '=', '278']</t>
  </si>
  <si>
    <t>Potassium level was 0.6? With potassium level that low how long is it survivable?</t>
  </si>
  <si>
    <t>i</t>
  </si>
  <si>
    <t>Rel i</t>
  </si>
  <si>
    <t>log2(i+1)</t>
  </si>
  <si>
    <t>Rel i/log2(i+1)</t>
  </si>
  <si>
    <t>IDCG</t>
  </si>
  <si>
    <t>DCG</t>
  </si>
  <si>
    <t>nDCG</t>
  </si>
  <si>
    <t>With lab</t>
  </si>
  <si>
    <t>No lab</t>
  </si>
  <si>
    <t>ELMo+lab - nDCG</t>
  </si>
  <si>
    <t>tfidf+lab - nDCG</t>
  </si>
  <si>
    <t>USE+lab - nDCG</t>
  </si>
  <si>
    <t>ELMo - nDCG</t>
  </si>
  <si>
    <t>tfidf - nDCG</t>
  </si>
  <si>
    <t>USE - nDCG</t>
  </si>
  <si>
    <t>All+noLab+fea</t>
    <phoneticPr fontId="1" type="noConversion"/>
  </si>
  <si>
    <t>All+noLab+noFea</t>
    <phoneticPr fontId="1" type="noConversion"/>
  </si>
  <si>
    <t>All+lab+fea</t>
    <phoneticPr fontId="1" type="noConversion"/>
  </si>
  <si>
    <t>All+lab+noFea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</si>
</sst>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/>
    <xf numFmtId="0" fontId="2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Chart!$A$2</c:f>
              <c:strCache>
                <c:ptCount val="1"/>
                <c:pt idx="0">
                  <c:v>All+lab+fea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Chart!$A$3:$A$12</c:f>
              <c:numCache>
                <c:formatCode>General</c:formatCode>
                <c:ptCount val="10"/>
                <c:pt idx="0">
                  <c:v>0.87999999992959832</c:v>
                </c:pt>
                <c:pt idx="1">
                  <c:v>0.87811392108528719</c:v>
                </c:pt>
                <c:pt idx="2">
                  <c:v>0.88477664007357215</c:v>
                </c:pt>
                <c:pt idx="3">
                  <c:v>0.87436741219900904</c:v>
                </c:pt>
                <c:pt idx="4">
                  <c:v>0.88944086158685265</c:v>
                </c:pt>
                <c:pt idx="5">
                  <c:v>0.90710699613114509</c:v>
                </c:pt>
                <c:pt idx="6">
                  <c:v>0.89967286665659052</c:v>
                </c:pt>
                <c:pt idx="7">
                  <c:v>0.91826243178591127</c:v>
                </c:pt>
                <c:pt idx="8">
                  <c:v>0.91950357379900016</c:v>
                </c:pt>
                <c:pt idx="9">
                  <c:v>0.92008618270876108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Chart!$B$2</c:f>
              <c:strCache>
                <c:ptCount val="1"/>
                <c:pt idx="0">
                  <c:v>All+lab+noFea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Chart!$B$3:$B$12</c:f>
              <c:numCache>
                <c:formatCode>General</c:formatCode>
                <c:ptCount val="10"/>
                <c:pt idx="0">
                  <c:v>0.64000000002879998</c:v>
                </c:pt>
                <c:pt idx="1">
                  <c:v>0.728645706948719</c:v>
                </c:pt>
                <c:pt idx="2">
                  <c:v>0.61103071661546293</c:v>
                </c:pt>
                <c:pt idx="3">
                  <c:v>0.59367585330264727</c:v>
                </c:pt>
                <c:pt idx="4">
                  <c:v>0.65702056534891873</c:v>
                </c:pt>
                <c:pt idx="5">
                  <c:v>0.72076569957157621</c:v>
                </c:pt>
                <c:pt idx="6">
                  <c:v>0.75536333658360622</c:v>
                </c:pt>
                <c:pt idx="7">
                  <c:v>0.80168743690358268</c:v>
                </c:pt>
                <c:pt idx="8">
                  <c:v>0.82747542056239098</c:v>
                </c:pt>
                <c:pt idx="9">
                  <c:v>0.82872410155205534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Chart!$C$2</c:f>
              <c:strCache>
                <c:ptCount val="1"/>
                <c:pt idx="0">
                  <c:v>ELMo+lab - nDCG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Chart!$C$3:$C$12</c:f>
              <c:numCache>
                <c:formatCode>General</c:formatCode>
                <c:ptCount val="10"/>
                <c:pt idx="0">
                  <c:v>0.18181818181818196</c:v>
                </c:pt>
                <c:pt idx="1">
                  <c:v>0.39986003012467403</c:v>
                </c:pt>
                <c:pt idx="2">
                  <c:v>0.43304048237383741</c:v>
                </c:pt>
                <c:pt idx="3">
                  <c:v>0.54034271025248348</c:v>
                </c:pt>
                <c:pt idx="4">
                  <c:v>0.61455164110521954</c:v>
                </c:pt>
                <c:pt idx="5">
                  <c:v>0.68134144641912742</c:v>
                </c:pt>
                <c:pt idx="6">
                  <c:v>0.73241910738577165</c:v>
                </c:pt>
                <c:pt idx="7">
                  <c:v>0.77058446081833298</c:v>
                </c:pt>
                <c:pt idx="8">
                  <c:v>0.76611609012484261</c:v>
                </c:pt>
                <c:pt idx="9">
                  <c:v>0.79942120680858031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Chart!$D$2</c:f>
              <c:strCache>
                <c:ptCount val="1"/>
                <c:pt idx="0">
                  <c:v>tfidf+lab - nDCG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Chart!$D$3:$D$12</c:f>
              <c:numCache>
                <c:formatCode>General</c:formatCode>
                <c:ptCount val="10"/>
                <c:pt idx="0">
                  <c:v>0.95454545454545636</c:v>
                </c:pt>
                <c:pt idx="1">
                  <c:v>0.88213603481971703</c:v>
                </c:pt>
                <c:pt idx="2">
                  <c:v>0.90818359347057875</c:v>
                </c:pt>
                <c:pt idx="3">
                  <c:v>0.80785295512975863</c:v>
                </c:pt>
                <c:pt idx="4">
                  <c:v>0.795267635043856</c:v>
                </c:pt>
                <c:pt idx="5">
                  <c:v>0.84618524350035562</c:v>
                </c:pt>
                <c:pt idx="6">
                  <c:v>0.87872230592294776</c:v>
                </c:pt>
                <c:pt idx="7">
                  <c:v>0.9192498107392858</c:v>
                </c:pt>
                <c:pt idx="8">
                  <c:v>0.94535396246351955</c:v>
                </c:pt>
                <c:pt idx="9">
                  <c:v>0.94578382608170031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Chart!$E$2</c:f>
              <c:strCache>
                <c:ptCount val="1"/>
                <c:pt idx="0">
                  <c:v>USE+lab - nDCG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Chart!$E$3:$E$12</c:f>
              <c:numCache>
                <c:formatCode>General</c:formatCode>
                <c:ptCount val="10"/>
                <c:pt idx="0">
                  <c:v>0.72727272736363768</c:v>
                </c:pt>
                <c:pt idx="1">
                  <c:v>0.65079536260170856</c:v>
                </c:pt>
                <c:pt idx="2">
                  <c:v>0.73901830835466154</c:v>
                </c:pt>
                <c:pt idx="3">
                  <c:v>0.80969307104412247</c:v>
                </c:pt>
                <c:pt idx="4">
                  <c:v>0.85573600882905154</c:v>
                </c:pt>
                <c:pt idx="5">
                  <c:v>0.87938533272856167</c:v>
                </c:pt>
                <c:pt idx="6">
                  <c:v>0.85180141766043693</c:v>
                </c:pt>
                <c:pt idx="7">
                  <c:v>0.88471507859490828</c:v>
                </c:pt>
                <c:pt idx="8">
                  <c:v>0.91138952908853466</c:v>
                </c:pt>
                <c:pt idx="9">
                  <c:v>0.91208656805699195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Chart!$F$2</c:f>
              <c:strCache>
                <c:ptCount val="1"/>
                <c:pt idx="0">
                  <c:v>All+noLab+fea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Chart!$F$3:$F$12</c:f>
              <c:numCache>
                <c:formatCode>General</c:formatCode>
                <c:ptCount val="10"/>
                <c:pt idx="0">
                  <c:v>0.83999999993279995</c:v>
                </c:pt>
                <c:pt idx="1">
                  <c:v>0.77461593246616911</c:v>
                </c:pt>
                <c:pt idx="2">
                  <c:v>0.64711338640243232</c:v>
                </c:pt>
                <c:pt idx="3">
                  <c:v>0.5601748363450143</c:v>
                </c:pt>
                <c:pt idx="4">
                  <c:v>0.6381317273109034</c:v>
                </c:pt>
                <c:pt idx="5">
                  <c:v>0.64344056766337598</c:v>
                </c:pt>
                <c:pt idx="6">
                  <c:v>0.67402500279634647</c:v>
                </c:pt>
                <c:pt idx="7">
                  <c:v>0.73847843828541204</c:v>
                </c:pt>
                <c:pt idx="8">
                  <c:v>0.79559516619143067</c:v>
                </c:pt>
                <c:pt idx="9">
                  <c:v>0.82964423271610788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Chart!$G$2</c:f>
              <c:strCache>
                <c:ptCount val="1"/>
                <c:pt idx="0">
                  <c:v>All+noLab+noFea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Chart!$G$3:$G$12</c:f>
              <c:numCache>
                <c:formatCode>General</c:formatCode>
                <c:ptCount val="10"/>
                <c:pt idx="0">
                  <c:v>0.64000000002879998</c:v>
                </c:pt>
                <c:pt idx="1">
                  <c:v>0.728645706948719</c:v>
                </c:pt>
                <c:pt idx="2">
                  <c:v>0.74790367836407123</c:v>
                </c:pt>
                <c:pt idx="3">
                  <c:v>0.65942062874184437</c:v>
                </c:pt>
                <c:pt idx="4">
                  <c:v>0.69365304685347962</c:v>
                </c:pt>
                <c:pt idx="5">
                  <c:v>0.70007081220522849</c:v>
                </c:pt>
                <c:pt idx="6">
                  <c:v>0.7009413374785104</c:v>
                </c:pt>
                <c:pt idx="7">
                  <c:v>0.76474240399587101</c:v>
                </c:pt>
                <c:pt idx="8">
                  <c:v>0.83664480179911316</c:v>
                </c:pt>
                <c:pt idx="9">
                  <c:v>0.83782711756664741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Chart!$H$2</c:f>
              <c:strCache>
                <c:ptCount val="1"/>
                <c:pt idx="0">
                  <c:v>ELMo - nDCG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Chart!$H$3:$H$12</c:f>
              <c:numCache>
                <c:formatCode>General</c:formatCode>
                <c:ptCount val="10"/>
                <c:pt idx="0">
                  <c:v>0.18181818181818196</c:v>
                </c:pt>
                <c:pt idx="1">
                  <c:v>0.39986003012467403</c:v>
                </c:pt>
                <c:pt idx="2">
                  <c:v>0.33359192426403533</c:v>
                </c:pt>
                <c:pt idx="3">
                  <c:v>0.37418266060006672</c:v>
                </c:pt>
                <c:pt idx="4">
                  <c:v>0.47230259478038505</c:v>
                </c:pt>
                <c:pt idx="5">
                  <c:v>0.54060737534857661</c:v>
                </c:pt>
                <c:pt idx="6">
                  <c:v>0.61866039074379886</c:v>
                </c:pt>
                <c:pt idx="7">
                  <c:v>0.67062816008377513</c:v>
                </c:pt>
                <c:pt idx="8">
                  <c:v>0.70083799361322574</c:v>
                </c:pt>
                <c:pt idx="9">
                  <c:v>0.758255591140926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Chart!$I$2</c:f>
              <c:strCache>
                <c:ptCount val="1"/>
                <c:pt idx="0">
                  <c:v>tfidf - nDCG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Chart!$I$3:$I$12</c:f>
              <c:numCache>
                <c:formatCode>General</c:formatCode>
                <c:ptCount val="10"/>
                <c:pt idx="0">
                  <c:v>0.95454545454545636</c:v>
                </c:pt>
                <c:pt idx="1">
                  <c:v>0.77474228862074068</c:v>
                </c:pt>
                <c:pt idx="2">
                  <c:v>0.78032416192812726</c:v>
                </c:pt>
                <c:pt idx="3">
                  <c:v>0.79620314406009085</c:v>
                </c:pt>
                <c:pt idx="4">
                  <c:v>0.84365672480388121</c:v>
                </c:pt>
                <c:pt idx="5">
                  <c:v>0.7915161466710412</c:v>
                </c:pt>
                <c:pt idx="6">
                  <c:v>0.80266653426010592</c:v>
                </c:pt>
                <c:pt idx="7">
                  <c:v>0.84653977367111899</c:v>
                </c:pt>
                <c:pt idx="8">
                  <c:v>0.84081709409034133</c:v>
                </c:pt>
                <c:pt idx="9">
                  <c:v>0.92073255216503691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Chart!$J$2</c:f>
              <c:strCache>
                <c:ptCount val="1"/>
                <c:pt idx="0">
                  <c:v>USE - nDCG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Chart!$J$3:$J$12</c:f>
              <c:numCache>
                <c:formatCode>General</c:formatCode>
                <c:ptCount val="10"/>
                <c:pt idx="0">
                  <c:v>0.81818181818181968</c:v>
                </c:pt>
                <c:pt idx="1">
                  <c:v>0.79702850457941532</c:v>
                </c:pt>
                <c:pt idx="2">
                  <c:v>0.79768519554624318</c:v>
                </c:pt>
                <c:pt idx="3">
                  <c:v>0.77039634549582048</c:v>
                </c:pt>
                <c:pt idx="4">
                  <c:v>0.82708417663627365</c:v>
                </c:pt>
                <c:pt idx="5">
                  <c:v>0.87520735389456827</c:v>
                </c:pt>
                <c:pt idx="6">
                  <c:v>0.92564066371299869</c:v>
                </c:pt>
                <c:pt idx="7">
                  <c:v>0.92891177119653567</c:v>
                </c:pt>
                <c:pt idx="8">
                  <c:v>0.93008570615672093</c:v>
                </c:pt>
                <c:pt idx="9">
                  <c:v>0.93063567487666632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2037920"/>
        <c:axId val="442035568"/>
      </c:lineChart>
      <c:catAx>
        <c:axId val="442037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2035568"/>
        <c:crosses val="autoZero"/>
        <c:auto val="1"/>
        <c:lblAlgn val="ctr"/>
        <c:lblOffset val="100"/>
        <c:noMultiLvlLbl val="0"/>
      </c:catAx>
      <c:valAx>
        <c:axId val="44203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2037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129540</xdr:colOff>
      <xdr:row>0</xdr:row>
      <xdr:rowOff>38100</xdr:rowOff>
    </xdr:from>
    <xdr:to>
      <xdr:col>22</xdr:col>
      <xdr:colOff>518160</xdr:colOff>
      <xdr:row>21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"/>
  <sheetViews>
    <sheetView zoomScale="70" zoomScaleNormal="70" workbookViewId="0">
      <selection sqref="A1:S13"/>
    </sheetView>
  </sheetViews>
  <sheetFormatPr defaultColWidth="13.33203125" defaultRowHeight="14.4" x14ac:dyDescent="0.25"/>
  <cols>
    <col min="1" max="16384" width="13.33203125" style="1"/>
  </cols>
  <sheetData>
    <row r="1" spans="1:19" x14ac:dyDescent="0.25">
      <c r="F1" s="1" t="s">
        <v>0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1" t="s">
        <v>6</v>
      </c>
      <c r="M1" s="1" t="s">
        <v>7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12</v>
      </c>
      <c r="S1" s="1" t="s">
        <v>13</v>
      </c>
    </row>
    <row r="2" spans="1:19" ht="15.6" x14ac:dyDescent="0.3">
      <c r="A2" s="1">
        <v>3386264</v>
      </c>
      <c r="B2" s="1" t="s">
        <v>14</v>
      </c>
      <c r="C2" s="1" t="s">
        <v>15</v>
      </c>
      <c r="D2" s="1" t="s">
        <v>15</v>
      </c>
      <c r="E2" s="1" t="s">
        <v>16</v>
      </c>
      <c r="F2" s="2">
        <v>1</v>
      </c>
      <c r="G2" s="2">
        <v>0.99999988080000002</v>
      </c>
      <c r="H2" s="2">
        <v>1.0000001190000001</v>
      </c>
      <c r="I2" s="1">
        <v>1</v>
      </c>
      <c r="J2" s="1">
        <v>1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1</v>
      </c>
      <c r="Q2" s="1">
        <v>1</v>
      </c>
      <c r="R2" s="1">
        <f>F2*0.14+G2*0.21+H2*0.21+I2*0.08+J2*0.05+K2*0.05+L2*0+M2*0+N2*0+O2*0+P2*0.1+Q2*0.16</f>
        <v>0.949999999958</v>
      </c>
    </row>
    <row r="4" spans="1:19" ht="15.6" x14ac:dyDescent="0.3">
      <c r="A4" s="1">
        <v>3251083</v>
      </c>
      <c r="B4" s="1" t="s">
        <v>17</v>
      </c>
      <c r="C4" s="1" t="s">
        <v>15</v>
      </c>
      <c r="D4" s="1" t="s">
        <v>15</v>
      </c>
      <c r="E4" s="1" t="s">
        <v>18</v>
      </c>
      <c r="F4" s="2">
        <v>4.2664602629999999E-2</v>
      </c>
      <c r="G4" s="2">
        <v>0.71810483930000002</v>
      </c>
      <c r="H4" s="2">
        <v>0.67582976819999996</v>
      </c>
      <c r="I4" s="1">
        <v>0.85714285714285698</v>
      </c>
      <c r="J4" s="1">
        <v>0.79999999999999905</v>
      </c>
      <c r="K4" s="1">
        <v>1</v>
      </c>
      <c r="L4" s="1">
        <v>0</v>
      </c>
      <c r="M4" s="1">
        <v>0</v>
      </c>
      <c r="N4" s="1">
        <v>0</v>
      </c>
      <c r="O4" s="1">
        <v>0</v>
      </c>
      <c r="P4" s="1">
        <v>1</v>
      </c>
      <c r="Q4" s="1">
        <v>1</v>
      </c>
      <c r="R4" s="1">
        <f t="shared" ref="R4:R7" si="0">F4*0.14+G4*0.21+H4*0.21+I4*0.08+J4*0.05+K4*0.05+L4*0+M4*0+N4*0+O4*0+P4*0.1+Q4*0.16</f>
        <v>0.71727074051462858</v>
      </c>
      <c r="S4" s="1">
        <v>3.6666666666666599</v>
      </c>
    </row>
    <row r="5" spans="1:19" ht="15.6" x14ac:dyDescent="0.3">
      <c r="A5" s="1">
        <v>490298</v>
      </c>
      <c r="B5" s="1" t="s">
        <v>19</v>
      </c>
      <c r="C5" s="1" t="s">
        <v>15</v>
      </c>
      <c r="D5" s="1" t="s">
        <v>15</v>
      </c>
      <c r="E5" s="1" t="s">
        <v>20</v>
      </c>
      <c r="F5" s="2">
        <v>0.22172115689999999</v>
      </c>
      <c r="G5" s="2">
        <v>0.73657172920000002</v>
      </c>
      <c r="H5" s="2">
        <v>0.68362885709999999</v>
      </c>
      <c r="I5" s="1">
        <v>0.57142857142857095</v>
      </c>
      <c r="J5" s="1">
        <v>1</v>
      </c>
      <c r="K5" s="1">
        <v>1</v>
      </c>
      <c r="L5" s="1">
        <v>0</v>
      </c>
      <c r="M5" s="1">
        <v>0</v>
      </c>
      <c r="N5" s="1">
        <v>0</v>
      </c>
      <c r="O5" s="1">
        <v>0</v>
      </c>
      <c r="P5" s="1">
        <v>1</v>
      </c>
      <c r="Q5" s="1">
        <v>1</v>
      </c>
      <c r="R5" s="1">
        <f t="shared" si="0"/>
        <v>0.73499737080328564</v>
      </c>
      <c r="S5" s="1">
        <v>3.5</v>
      </c>
    </row>
    <row r="6" spans="1:19" ht="15.6" x14ac:dyDescent="0.3">
      <c r="A6" s="1">
        <v>1994402</v>
      </c>
      <c r="B6" s="1" t="s">
        <v>21</v>
      </c>
      <c r="C6" s="1" t="s">
        <v>15</v>
      </c>
      <c r="D6" s="1" t="s">
        <v>15</v>
      </c>
      <c r="E6" s="1" t="s">
        <v>22</v>
      </c>
      <c r="F6" s="2">
        <v>7.74546869E-2</v>
      </c>
      <c r="G6" s="2">
        <v>0.72209227090000006</v>
      </c>
      <c r="H6" s="2">
        <v>0.67064917089999998</v>
      </c>
      <c r="I6" s="1">
        <v>0.92857142857142805</v>
      </c>
      <c r="J6" s="1">
        <v>0.6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1</v>
      </c>
      <c r="Q6" s="1">
        <v>1</v>
      </c>
      <c r="R6" s="1">
        <f t="shared" si="0"/>
        <v>0.66760507322971419</v>
      </c>
      <c r="S6" s="1">
        <v>3.3333333333333299</v>
      </c>
    </row>
    <row r="7" spans="1:19" ht="15.6" x14ac:dyDescent="0.3">
      <c r="A7" s="1">
        <v>72773</v>
      </c>
      <c r="B7" s="1" t="s">
        <v>23</v>
      </c>
      <c r="C7" s="1" t="s">
        <v>15</v>
      </c>
      <c r="D7" s="1" t="s">
        <v>15</v>
      </c>
      <c r="E7" s="1" t="s">
        <v>24</v>
      </c>
      <c r="F7" s="2">
        <v>6.8256974260000006E-2</v>
      </c>
      <c r="G7" s="2">
        <v>0.70158624650000001</v>
      </c>
      <c r="H7" s="2">
        <v>0.80533301830000004</v>
      </c>
      <c r="I7" s="1">
        <v>0.5</v>
      </c>
      <c r="J7" s="1">
        <v>0.8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1</v>
      </c>
      <c r="Q7" s="1">
        <v>0.33333333333333298</v>
      </c>
      <c r="R7" s="1">
        <f t="shared" si="0"/>
        <v>0.55934235533773313</v>
      </c>
      <c r="S7" s="1">
        <v>3</v>
      </c>
    </row>
    <row r="8" spans="1:19" ht="15.6" x14ac:dyDescent="0.3">
      <c r="A8" s="1">
        <v>2881861</v>
      </c>
      <c r="B8" s="1" t="s">
        <v>25</v>
      </c>
      <c r="C8" s="1" t="s">
        <v>15</v>
      </c>
      <c r="D8" s="1" t="s">
        <v>15</v>
      </c>
      <c r="E8" s="1" t="s">
        <v>26</v>
      </c>
      <c r="F8" s="2">
        <v>0.13006947090000001</v>
      </c>
      <c r="G8" s="2">
        <v>0.76741534469999995</v>
      </c>
      <c r="H8" s="2">
        <v>0.77244132759999995</v>
      </c>
      <c r="I8" s="1">
        <v>0.5</v>
      </c>
      <c r="J8" s="1">
        <v>0.8</v>
      </c>
      <c r="K8" s="1">
        <v>1</v>
      </c>
      <c r="L8" s="1">
        <v>0</v>
      </c>
      <c r="M8" s="1">
        <v>0</v>
      </c>
      <c r="N8" s="1">
        <v>0</v>
      </c>
      <c r="O8" s="1">
        <v>0</v>
      </c>
      <c r="P8" s="1">
        <v>1</v>
      </c>
      <c r="Q8" s="1">
        <v>1</v>
      </c>
      <c r="R8" s="1">
        <f t="shared" ref="R8:R13" si="1">F8*0.14+G8*0.21+H8*0.21+I8*0.08+J8*0.05+K8*0.05+L8*0+M8*0+N8*0+O8*0+P8*0.1+Q8*0.16</f>
        <v>0.73157962710900004</v>
      </c>
      <c r="S8" s="1">
        <v>2.6666666669999999</v>
      </c>
    </row>
    <row r="9" spans="1:19" ht="15.6" x14ac:dyDescent="0.3">
      <c r="A9" s="1">
        <v>3478300</v>
      </c>
      <c r="B9" s="1" t="s">
        <v>27</v>
      </c>
      <c r="C9" s="1" t="s">
        <v>15</v>
      </c>
      <c r="D9" s="1" t="s">
        <v>15</v>
      </c>
      <c r="E9" s="1" t="s">
        <v>28</v>
      </c>
      <c r="F9" s="2">
        <v>9.6128460740000005E-2</v>
      </c>
      <c r="G9" s="2">
        <v>0.67395311589999995</v>
      </c>
      <c r="H9" s="2">
        <v>0.74647349119999995</v>
      </c>
      <c r="I9" s="1">
        <v>0.85714285714285698</v>
      </c>
      <c r="J9" s="1">
        <v>0.6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1</v>
      </c>
      <c r="Q9" s="1">
        <v>0.33333333333333298</v>
      </c>
      <c r="R9" s="1">
        <f t="shared" si="1"/>
        <v>0.56365233389936176</v>
      </c>
      <c r="S9" s="1">
        <v>2.6666666666666599</v>
      </c>
    </row>
    <row r="10" spans="1:19" ht="15.6" x14ac:dyDescent="0.3">
      <c r="A10" s="1">
        <v>158953</v>
      </c>
      <c r="B10" s="1" t="s">
        <v>29</v>
      </c>
      <c r="C10" s="1" t="s">
        <v>15</v>
      </c>
      <c r="D10" s="1" t="s">
        <v>15</v>
      </c>
      <c r="E10" s="1" t="s">
        <v>30</v>
      </c>
      <c r="F10" s="2">
        <v>7.0990469649999999E-2</v>
      </c>
      <c r="G10" s="2">
        <v>0.73697543139999999</v>
      </c>
      <c r="H10" s="2">
        <v>0.68369442219999998</v>
      </c>
      <c r="I10" s="1">
        <v>0.92857142857142805</v>
      </c>
      <c r="J10" s="1">
        <v>0.19999999999999901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1</v>
      </c>
      <c r="Q10" s="1">
        <v>1</v>
      </c>
      <c r="R10" s="1">
        <f t="shared" si="1"/>
        <v>0.65256504929271419</v>
      </c>
      <c r="S10" s="1">
        <v>1.8333333329999999</v>
      </c>
    </row>
    <row r="11" spans="1:19" ht="15.6" x14ac:dyDescent="0.3">
      <c r="A11" s="1">
        <v>490322</v>
      </c>
      <c r="B11" s="1" t="s">
        <v>31</v>
      </c>
      <c r="F11" s="2">
        <v>0.1636200364</v>
      </c>
      <c r="G11" s="2">
        <v>0.67989730829999995</v>
      </c>
      <c r="H11" s="2">
        <v>0.65967404839999999</v>
      </c>
      <c r="I11" s="1">
        <v>0.64285714285714202</v>
      </c>
      <c r="J11" s="1">
        <v>0.79999999999999905</v>
      </c>
      <c r="K11" s="1">
        <v>1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f t="shared" si="1"/>
        <v>0.44564536143157124</v>
      </c>
      <c r="S11" s="1">
        <v>1.6666666666666601</v>
      </c>
    </row>
    <row r="12" spans="1:19" ht="15.6" x14ac:dyDescent="0.3">
      <c r="A12" s="1">
        <v>3251169</v>
      </c>
      <c r="B12" s="1" t="s">
        <v>32</v>
      </c>
      <c r="C12" s="1" t="s">
        <v>15</v>
      </c>
      <c r="D12" s="1" t="s">
        <v>15</v>
      </c>
      <c r="E12" s="1" t="s">
        <v>33</v>
      </c>
      <c r="F12" s="2">
        <v>7.5234808410000006E-2</v>
      </c>
      <c r="G12" s="2">
        <v>0.82886373999999996</v>
      </c>
      <c r="H12" s="2">
        <v>0.62932562830000005</v>
      </c>
      <c r="I12" s="1">
        <v>0.57142857142857095</v>
      </c>
      <c r="J12" s="1">
        <v>1</v>
      </c>
      <c r="K12" s="1">
        <v>1</v>
      </c>
      <c r="L12" s="1">
        <v>0</v>
      </c>
      <c r="M12" s="1">
        <v>0</v>
      </c>
      <c r="N12" s="1">
        <v>0</v>
      </c>
      <c r="O12" s="1">
        <v>0</v>
      </c>
      <c r="P12" s="1">
        <v>1</v>
      </c>
      <c r="Q12" s="1">
        <v>1</v>
      </c>
      <c r="R12" s="1">
        <f t="shared" si="1"/>
        <v>0.72246692623468567</v>
      </c>
      <c r="S12" s="1">
        <v>0.66666666666666596</v>
      </c>
    </row>
    <row r="13" spans="1:19" ht="15.6" x14ac:dyDescent="0.3">
      <c r="A13" s="1">
        <v>829614</v>
      </c>
      <c r="B13" s="1" t="s">
        <v>34</v>
      </c>
      <c r="C13" s="1" t="s">
        <v>15</v>
      </c>
      <c r="D13" s="1" t="s">
        <v>15</v>
      </c>
      <c r="E13" s="1" t="s">
        <v>15</v>
      </c>
      <c r="F13" s="2">
        <v>6.152112698E-2</v>
      </c>
      <c r="G13" s="2">
        <v>0.74880474809999997</v>
      </c>
      <c r="H13" s="2">
        <v>0.59121680259999998</v>
      </c>
      <c r="I13" s="1">
        <v>0.85714285714285698</v>
      </c>
      <c r="J13" s="1">
        <v>1</v>
      </c>
      <c r="K13" s="1">
        <v>1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f t="shared" si="1"/>
        <v>0.45858891199562851</v>
      </c>
      <c r="S13" s="1">
        <v>0.33333333333333298</v>
      </c>
    </row>
    <row r="20" spans="6:8" ht="15.6" x14ac:dyDescent="0.3">
      <c r="F20" s="2"/>
      <c r="G20" s="2"/>
      <c r="H20" s="2"/>
    </row>
    <row r="21" spans="6:8" ht="15.6" x14ac:dyDescent="0.3">
      <c r="F21" s="2"/>
      <c r="G21" s="2"/>
      <c r="H21" s="2"/>
    </row>
    <row r="22" spans="6:8" ht="15.6" x14ac:dyDescent="0.3">
      <c r="F22" s="2"/>
      <c r="G22" s="2"/>
      <c r="H22" s="2"/>
    </row>
    <row r="23" spans="6:8" ht="15.6" x14ac:dyDescent="0.3">
      <c r="F23" s="2"/>
      <c r="G23" s="2"/>
      <c r="H23" s="2"/>
    </row>
    <row r="24" spans="6:8" ht="15.6" x14ac:dyDescent="0.3">
      <c r="F24" s="2"/>
      <c r="G24" s="2"/>
      <c r="H24" s="2"/>
    </row>
    <row r="25" spans="6:8" ht="15.6" x14ac:dyDescent="0.3">
      <c r="F25" s="2"/>
      <c r="G25" s="2"/>
      <c r="H25" s="2"/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"/>
  <sheetViews>
    <sheetView workbookViewId="0">
      <selection activeCell="O4" sqref="O4:O13"/>
    </sheetView>
  </sheetViews>
  <sheetFormatPr defaultRowHeight="14.4" x14ac:dyDescent="0.25"/>
  <sheetData>
    <row r="1" spans="1:15" x14ac:dyDescent="0.25">
      <c r="A1" s="1"/>
      <c r="B1" s="1"/>
      <c r="C1" s="1"/>
      <c r="D1" s="1"/>
      <c r="E1" s="1"/>
      <c r="F1" s="1" t="s">
        <v>1</v>
      </c>
      <c r="G1" s="1" t="s">
        <v>13</v>
      </c>
      <c r="I1" s="1" t="s">
        <v>35</v>
      </c>
      <c r="J1" s="1" t="s">
        <v>36</v>
      </c>
      <c r="K1" s="1" t="s">
        <v>37</v>
      </c>
      <c r="L1" s="1" t="s">
        <v>38</v>
      </c>
      <c r="M1" s="1" t="s">
        <v>40</v>
      </c>
      <c r="N1" s="1" t="s">
        <v>39</v>
      </c>
      <c r="O1" s="1" t="s">
        <v>41</v>
      </c>
    </row>
    <row r="2" spans="1:15" ht="15.6" x14ac:dyDescent="0.3">
      <c r="A2" s="1">
        <v>3386264</v>
      </c>
      <c r="B2" s="1" t="s">
        <v>14</v>
      </c>
      <c r="C2" s="1" t="s">
        <v>15</v>
      </c>
      <c r="D2" s="1" t="s">
        <v>15</v>
      </c>
      <c r="E2" s="1" t="s">
        <v>16</v>
      </c>
      <c r="F2" s="2">
        <v>0.99999988080000002</v>
      </c>
      <c r="G2" s="1"/>
      <c r="I2" s="1"/>
      <c r="J2" s="1"/>
      <c r="K2" s="1"/>
      <c r="L2" s="1"/>
      <c r="M2" s="1"/>
      <c r="N2" s="1"/>
      <c r="O2" s="1"/>
    </row>
    <row r="3" spans="1:15" x14ac:dyDescent="0.25">
      <c r="A3" s="1"/>
      <c r="B3" s="1"/>
      <c r="C3" s="1"/>
      <c r="D3" s="1"/>
      <c r="E3" s="1"/>
      <c r="F3" s="1"/>
      <c r="G3" s="1"/>
      <c r="I3" s="1"/>
      <c r="J3" s="1"/>
      <c r="K3" s="1"/>
      <c r="L3" s="1"/>
      <c r="M3" s="1"/>
      <c r="N3" s="1"/>
      <c r="O3" s="1"/>
    </row>
    <row r="4" spans="1:15" ht="15.6" x14ac:dyDescent="0.3">
      <c r="A4" s="1">
        <v>3251169</v>
      </c>
      <c r="B4" s="1" t="s">
        <v>32</v>
      </c>
      <c r="C4" s="1" t="s">
        <v>15</v>
      </c>
      <c r="D4" s="1" t="s">
        <v>15</v>
      </c>
      <c r="E4" s="1" t="s">
        <v>33</v>
      </c>
      <c r="F4" s="2">
        <v>0.82886373999999996</v>
      </c>
      <c r="G4" s="1">
        <v>0.66666666666666596</v>
      </c>
      <c r="I4" s="1">
        <v>1</v>
      </c>
      <c r="J4" s="1">
        <v>0.66666666666666596</v>
      </c>
      <c r="K4" s="1">
        <f>LOG(I4+1, 2)</f>
        <v>1</v>
      </c>
      <c r="L4" s="1">
        <f>J4/K4</f>
        <v>0.66666666666666596</v>
      </c>
      <c r="M4" s="1">
        <f>L4</f>
        <v>0.66666666666666596</v>
      </c>
      <c r="N4" s="1">
        <v>3.6666666666666599</v>
      </c>
      <c r="O4" s="1">
        <f>M4/N4</f>
        <v>0.18181818181818196</v>
      </c>
    </row>
    <row r="5" spans="1:15" ht="15.6" x14ac:dyDescent="0.3">
      <c r="A5" s="1">
        <v>2881861</v>
      </c>
      <c r="B5" s="1" t="s">
        <v>25</v>
      </c>
      <c r="C5" s="1" t="s">
        <v>15</v>
      </c>
      <c r="D5" s="1" t="s">
        <v>15</v>
      </c>
      <c r="E5" s="1" t="s">
        <v>26</v>
      </c>
      <c r="F5" s="2">
        <v>0.76741534469999995</v>
      </c>
      <c r="G5" s="1">
        <v>2.6666666669999999</v>
      </c>
      <c r="I5" s="1">
        <v>2</v>
      </c>
      <c r="J5" s="1">
        <v>2.6666666669999999</v>
      </c>
      <c r="K5" s="1">
        <f t="shared" ref="K5:K13" si="0">LOG(I5+1, 2)</f>
        <v>1.5849625007211563</v>
      </c>
      <c r="L5" s="1">
        <f t="shared" ref="L5:L13" si="1">J5/K5</f>
        <v>1.6824793430675296</v>
      </c>
      <c r="M5" s="1">
        <f>SUM(L$4:L5)</f>
        <v>2.3491460097341954</v>
      </c>
      <c r="N5" s="1">
        <v>5.8749208041667611</v>
      </c>
      <c r="O5" s="1">
        <f t="shared" ref="O5:O13" si="2">M5/N5</f>
        <v>0.39986003012467403</v>
      </c>
    </row>
    <row r="6" spans="1:15" ht="15.6" x14ac:dyDescent="0.3">
      <c r="A6" s="1">
        <v>829614</v>
      </c>
      <c r="B6" s="1" t="s">
        <v>34</v>
      </c>
      <c r="C6" s="1" t="s">
        <v>15</v>
      </c>
      <c r="D6" s="1" t="s">
        <v>15</v>
      </c>
      <c r="E6" s="1" t="s">
        <v>15</v>
      </c>
      <c r="F6" s="2">
        <v>0.74880474809999997</v>
      </c>
      <c r="G6" s="1">
        <v>0.33333333333333298</v>
      </c>
      <c r="I6" s="1">
        <v>3</v>
      </c>
      <c r="J6" s="1">
        <v>0.33333333333333298</v>
      </c>
      <c r="K6" s="1">
        <f t="shared" si="0"/>
        <v>2</v>
      </c>
      <c r="L6" s="1">
        <f t="shared" si="1"/>
        <v>0.16666666666666649</v>
      </c>
      <c r="M6" s="1">
        <f>SUM(L$4:L6)</f>
        <v>2.5158126764008619</v>
      </c>
      <c r="N6" s="1">
        <v>7.5415874708334263</v>
      </c>
      <c r="O6" s="1">
        <f t="shared" si="2"/>
        <v>0.33359192426403533</v>
      </c>
    </row>
    <row r="7" spans="1:15" ht="15.6" x14ac:dyDescent="0.3">
      <c r="A7" s="1">
        <v>158953</v>
      </c>
      <c r="B7" s="1" t="s">
        <v>29</v>
      </c>
      <c r="C7" s="1" t="s">
        <v>15</v>
      </c>
      <c r="D7" s="1" t="s">
        <v>15</v>
      </c>
      <c r="E7" s="1" t="s">
        <v>30</v>
      </c>
      <c r="F7" s="2">
        <v>0.73697543139999999</v>
      </c>
      <c r="G7" s="1">
        <v>1.8333333329999999</v>
      </c>
      <c r="I7" s="1">
        <v>4</v>
      </c>
      <c r="J7" s="1">
        <v>1.8333333329999999</v>
      </c>
      <c r="K7" s="1">
        <f t="shared" si="0"/>
        <v>2.3219280948873622</v>
      </c>
      <c r="L7" s="1">
        <f t="shared" si="1"/>
        <v>0.78957368965766173</v>
      </c>
      <c r="M7" s="1">
        <f>SUM(L$4:L7)</f>
        <v>3.3053863660585234</v>
      </c>
      <c r="N7" s="1">
        <v>8.833617145053605</v>
      </c>
      <c r="O7" s="1">
        <f t="shared" si="2"/>
        <v>0.37418266060006672</v>
      </c>
    </row>
    <row r="8" spans="1:15" ht="15.6" x14ac:dyDescent="0.3">
      <c r="A8" s="1">
        <v>490298</v>
      </c>
      <c r="B8" s="1" t="s">
        <v>19</v>
      </c>
      <c r="C8" s="1" t="s">
        <v>15</v>
      </c>
      <c r="D8" s="1" t="s">
        <v>15</v>
      </c>
      <c r="E8" s="1" t="s">
        <v>20</v>
      </c>
      <c r="F8" s="2">
        <v>0.73657172920000002</v>
      </c>
      <c r="G8" s="1">
        <v>3.5</v>
      </c>
      <c r="I8" s="1">
        <v>5</v>
      </c>
      <c r="J8" s="1">
        <v>3.5</v>
      </c>
      <c r="K8" s="1">
        <f t="shared" si="0"/>
        <v>2.5849625007211561</v>
      </c>
      <c r="L8" s="1">
        <f t="shared" si="1"/>
        <v>1.3539848253208957</v>
      </c>
      <c r="M8" s="1">
        <f>SUM(L$4:L8)</f>
        <v>4.6593711913794191</v>
      </c>
      <c r="N8" s="1">
        <v>9.8652246311413343</v>
      </c>
      <c r="O8" s="1">
        <f t="shared" si="2"/>
        <v>0.47230259478038505</v>
      </c>
    </row>
    <row r="9" spans="1:15" ht="15.6" x14ac:dyDescent="0.3">
      <c r="A9" s="1">
        <v>1994402</v>
      </c>
      <c r="B9" s="1" t="s">
        <v>21</v>
      </c>
      <c r="C9" s="1" t="s">
        <v>15</v>
      </c>
      <c r="D9" s="1" t="s">
        <v>15</v>
      </c>
      <c r="E9" s="1" t="s">
        <v>22</v>
      </c>
      <c r="F9" s="2">
        <v>0.72209227090000006</v>
      </c>
      <c r="G9" s="1">
        <v>3.3333333333333299</v>
      </c>
      <c r="I9" s="1">
        <v>6</v>
      </c>
      <c r="J9" s="1">
        <v>3.3333333333333299</v>
      </c>
      <c r="K9" s="1">
        <f t="shared" si="0"/>
        <v>2.8073549220576042</v>
      </c>
      <c r="L9" s="1">
        <f t="shared" si="1"/>
        <v>1.1873572903600726</v>
      </c>
      <c r="M9" s="1">
        <f>SUM(L$4:L9)</f>
        <v>5.8467284817394916</v>
      </c>
      <c r="N9" s="1">
        <v>10.815110463429392</v>
      </c>
      <c r="O9" s="1">
        <f t="shared" si="2"/>
        <v>0.54060737534857661</v>
      </c>
    </row>
    <row r="10" spans="1:15" ht="15.6" x14ac:dyDescent="0.3">
      <c r="A10" s="1">
        <v>3251083</v>
      </c>
      <c r="B10" s="1" t="s">
        <v>17</v>
      </c>
      <c r="C10" s="1" t="s">
        <v>15</v>
      </c>
      <c r="D10" s="1" t="s">
        <v>15</v>
      </c>
      <c r="E10" s="1" t="s">
        <v>18</v>
      </c>
      <c r="F10" s="2">
        <v>0.71810483930000002</v>
      </c>
      <c r="G10" s="1">
        <v>3.6666666666666599</v>
      </c>
      <c r="I10" s="1">
        <v>7</v>
      </c>
      <c r="J10" s="1">
        <v>3.6666666666666599</v>
      </c>
      <c r="K10" s="1">
        <f t="shared" si="0"/>
        <v>3</v>
      </c>
      <c r="L10" s="1">
        <f t="shared" si="1"/>
        <v>1.2222222222222199</v>
      </c>
      <c r="M10" s="1">
        <f>SUM(L$4:L10)</f>
        <v>7.0689507039617112</v>
      </c>
      <c r="N10" s="1">
        <v>11.426221574429391</v>
      </c>
      <c r="O10" s="1">
        <f t="shared" si="2"/>
        <v>0.61866039074379886</v>
      </c>
    </row>
    <row r="11" spans="1:15" ht="15.6" x14ac:dyDescent="0.3">
      <c r="A11" s="1">
        <v>72773</v>
      </c>
      <c r="B11" s="1" t="s">
        <v>23</v>
      </c>
      <c r="C11" s="1" t="s">
        <v>15</v>
      </c>
      <c r="D11" s="1" t="s">
        <v>15</v>
      </c>
      <c r="E11" s="1" t="s">
        <v>24</v>
      </c>
      <c r="F11" s="2">
        <v>0.70158624650000001</v>
      </c>
      <c r="G11" s="1">
        <v>3</v>
      </c>
      <c r="I11" s="1">
        <v>8</v>
      </c>
      <c r="J11" s="1">
        <v>3</v>
      </c>
      <c r="K11" s="1">
        <f t="shared" si="0"/>
        <v>3.1699250014423126</v>
      </c>
      <c r="L11" s="1">
        <f t="shared" si="1"/>
        <v>0.94639463035718607</v>
      </c>
      <c r="M11" s="1">
        <f>SUM(L$4:L11)</f>
        <v>8.0153453343188978</v>
      </c>
      <c r="N11" s="1">
        <v>11.951996369072271</v>
      </c>
      <c r="O11" s="1">
        <f t="shared" si="2"/>
        <v>0.67062816008377513</v>
      </c>
    </row>
    <row r="12" spans="1:15" ht="15.6" x14ac:dyDescent="0.3">
      <c r="A12" s="1">
        <v>490322</v>
      </c>
      <c r="B12" s="1" t="s">
        <v>31</v>
      </c>
      <c r="C12" s="1"/>
      <c r="D12" s="1"/>
      <c r="E12" s="1"/>
      <c r="F12" s="2">
        <v>0.67989730829999995</v>
      </c>
      <c r="G12" s="1">
        <v>1.6666666666666601</v>
      </c>
      <c r="I12" s="1">
        <v>9</v>
      </c>
      <c r="J12" s="1">
        <v>1.6666666666666601</v>
      </c>
      <c r="K12" s="1">
        <f t="shared" si="0"/>
        <v>3.3219280948873626</v>
      </c>
      <c r="L12" s="1">
        <f t="shared" si="1"/>
        <v>0.50171665943996668</v>
      </c>
      <c r="M12" s="1">
        <f>SUM(L$4:L12)</f>
        <v>8.5170619937588654</v>
      </c>
      <c r="N12" s="1">
        <v>12.152683032848259</v>
      </c>
      <c r="O12" s="1">
        <f t="shared" si="2"/>
        <v>0.70083799361322574</v>
      </c>
    </row>
    <row r="13" spans="1:15" ht="15.6" x14ac:dyDescent="0.3">
      <c r="A13" s="1">
        <v>3478300</v>
      </c>
      <c r="B13" s="1" t="s">
        <v>27</v>
      </c>
      <c r="C13" s="1" t="s">
        <v>15</v>
      </c>
      <c r="D13" s="1" t="s">
        <v>15</v>
      </c>
      <c r="E13" s="1" t="s">
        <v>28</v>
      </c>
      <c r="F13" s="2">
        <v>0.67395311589999995</v>
      </c>
      <c r="G13" s="1">
        <v>2.6666666666666599</v>
      </c>
      <c r="I13" s="1">
        <v>10</v>
      </c>
      <c r="J13" s="1">
        <v>2.6666666666666599</v>
      </c>
      <c r="K13" s="1">
        <f t="shared" si="0"/>
        <v>3.4594316186372978</v>
      </c>
      <c r="L13" s="1">
        <f t="shared" si="1"/>
        <v>0.7708395368476989</v>
      </c>
      <c r="M13" s="1">
        <f>SUM(L$4:L13)</f>
        <v>9.2879015306065646</v>
      </c>
      <c r="N13" s="1">
        <v>12.249037974954222</v>
      </c>
      <c r="O13" s="1">
        <f t="shared" si="2"/>
        <v>0.758255591140926</v>
      </c>
    </row>
  </sheetData>
  <sortState ref="A4:G13">
    <sortCondition descending="1" ref="F4:F13"/>
  </sortState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"/>
  <sheetViews>
    <sheetView workbookViewId="0">
      <selection activeCell="K30" sqref="K30"/>
    </sheetView>
  </sheetViews>
  <sheetFormatPr defaultRowHeight="14.4" x14ac:dyDescent="0.25"/>
  <sheetData>
    <row r="1" spans="1:15" x14ac:dyDescent="0.25">
      <c r="A1" s="1"/>
      <c r="B1" s="1"/>
      <c r="C1" s="1"/>
      <c r="D1" s="1"/>
      <c r="E1" s="1"/>
      <c r="F1" s="1" t="s">
        <v>0</v>
      </c>
      <c r="G1" s="1" t="s">
        <v>13</v>
      </c>
      <c r="I1" s="1" t="s">
        <v>35</v>
      </c>
      <c r="J1" s="1" t="s">
        <v>36</v>
      </c>
      <c r="K1" s="1" t="s">
        <v>37</v>
      </c>
      <c r="L1" s="1" t="s">
        <v>38</v>
      </c>
      <c r="M1" s="1" t="s">
        <v>40</v>
      </c>
      <c r="N1" s="1" t="s">
        <v>39</v>
      </c>
      <c r="O1" s="1" t="s">
        <v>41</v>
      </c>
    </row>
    <row r="2" spans="1:15" ht="15.6" x14ac:dyDescent="0.3">
      <c r="A2" s="1">
        <v>3386264</v>
      </c>
      <c r="B2" s="1" t="s">
        <v>14</v>
      </c>
      <c r="C2" s="1" t="s">
        <v>15</v>
      </c>
      <c r="D2" s="1" t="s">
        <v>15</v>
      </c>
      <c r="E2" s="1" t="s">
        <v>16</v>
      </c>
      <c r="F2" s="2">
        <v>1</v>
      </c>
      <c r="G2" s="1"/>
      <c r="I2" s="1"/>
      <c r="J2" s="1"/>
      <c r="K2" s="1"/>
      <c r="L2" s="1"/>
      <c r="M2" s="1"/>
      <c r="N2" s="1"/>
      <c r="O2" s="1"/>
    </row>
    <row r="3" spans="1:15" x14ac:dyDescent="0.25">
      <c r="A3" s="1"/>
      <c r="B3" s="1"/>
      <c r="C3" s="1"/>
      <c r="D3" s="1"/>
      <c r="E3" s="1"/>
      <c r="F3" s="1"/>
      <c r="G3" s="1"/>
      <c r="I3" s="1"/>
      <c r="J3" s="1"/>
      <c r="K3" s="1"/>
      <c r="L3" s="1"/>
      <c r="M3" s="1"/>
      <c r="N3" s="1"/>
      <c r="O3" s="1"/>
    </row>
    <row r="4" spans="1:15" ht="15.6" x14ac:dyDescent="0.3">
      <c r="A4" s="1">
        <v>490298</v>
      </c>
      <c r="B4" s="1" t="s">
        <v>19</v>
      </c>
      <c r="C4" s="1" t="s">
        <v>15</v>
      </c>
      <c r="D4" s="1" t="s">
        <v>15</v>
      </c>
      <c r="E4" s="1" t="s">
        <v>20</v>
      </c>
      <c r="F4" s="2">
        <v>0.22172115689999999</v>
      </c>
      <c r="G4" s="1">
        <v>3.5</v>
      </c>
      <c r="I4" s="1">
        <v>1</v>
      </c>
      <c r="J4" s="1">
        <v>3.5</v>
      </c>
      <c r="K4" s="1">
        <f>LOG(I4+1, 2)</f>
        <v>1</v>
      </c>
      <c r="L4" s="1">
        <f>J4/K4</f>
        <v>3.5</v>
      </c>
      <c r="M4" s="1">
        <f>L4</f>
        <v>3.5</v>
      </c>
      <c r="N4" s="1">
        <v>3.6666666666666599</v>
      </c>
      <c r="O4" s="1">
        <f>M4/N4</f>
        <v>0.95454545454545636</v>
      </c>
    </row>
    <row r="5" spans="1:15" ht="15.6" x14ac:dyDescent="0.3">
      <c r="A5" s="1">
        <v>490322</v>
      </c>
      <c r="B5" s="1" t="s">
        <v>31</v>
      </c>
      <c r="C5" s="1"/>
      <c r="D5" s="1"/>
      <c r="E5" s="1"/>
      <c r="F5" s="2">
        <v>0.1636200364</v>
      </c>
      <c r="G5" s="1">
        <v>1.6666666666666601</v>
      </c>
      <c r="I5" s="1">
        <v>2</v>
      </c>
      <c r="J5" s="1">
        <v>1.6666666666666601</v>
      </c>
      <c r="K5" s="1">
        <f t="shared" ref="K5:K13" si="0">LOG(I5+1, 2)</f>
        <v>1.5849625007211563</v>
      </c>
      <c r="L5" s="1">
        <f t="shared" ref="L5:L13" si="1">J5/K5</f>
        <v>1.0515495892857583</v>
      </c>
      <c r="M5" s="1">
        <f>SUM(L$4:L5)</f>
        <v>4.5515495892857585</v>
      </c>
      <c r="N5" s="1">
        <v>5.8749208041667611</v>
      </c>
      <c r="O5" s="1">
        <f t="shared" ref="O5:O13" si="2">M5/N5</f>
        <v>0.77474228862074068</v>
      </c>
    </row>
    <row r="6" spans="1:15" ht="15.6" x14ac:dyDescent="0.3">
      <c r="A6" s="1">
        <v>2881861</v>
      </c>
      <c r="B6" s="1" t="s">
        <v>25</v>
      </c>
      <c r="C6" s="1" t="s">
        <v>15</v>
      </c>
      <c r="D6" s="1" t="s">
        <v>15</v>
      </c>
      <c r="E6" s="1" t="s">
        <v>26</v>
      </c>
      <c r="F6" s="2">
        <v>0.13006947090000001</v>
      </c>
      <c r="G6" s="1">
        <v>2.6666666669999999</v>
      </c>
      <c r="I6" s="1">
        <v>3</v>
      </c>
      <c r="J6" s="1">
        <v>2.6666666669999999</v>
      </c>
      <c r="K6" s="1">
        <f t="shared" si="0"/>
        <v>2</v>
      </c>
      <c r="L6" s="1">
        <f t="shared" si="1"/>
        <v>1.3333333334999999</v>
      </c>
      <c r="M6" s="1">
        <f>SUM(L$4:L6)</f>
        <v>5.8848829227857582</v>
      </c>
      <c r="N6" s="1">
        <v>7.5415874708334263</v>
      </c>
      <c r="O6" s="1">
        <f t="shared" si="2"/>
        <v>0.78032416192812726</v>
      </c>
    </row>
    <row r="7" spans="1:15" ht="15.6" x14ac:dyDescent="0.3">
      <c r="A7" s="1">
        <v>3478300</v>
      </c>
      <c r="B7" s="1" t="s">
        <v>27</v>
      </c>
      <c r="C7" s="1" t="s">
        <v>15</v>
      </c>
      <c r="D7" s="1" t="s">
        <v>15</v>
      </c>
      <c r="E7" s="1" t="s">
        <v>28</v>
      </c>
      <c r="F7" s="2">
        <v>9.6128460740000005E-2</v>
      </c>
      <c r="G7" s="1">
        <v>2.6666666666666599</v>
      </c>
      <c r="I7" s="1">
        <v>4</v>
      </c>
      <c r="J7" s="1">
        <v>2.6666666666666599</v>
      </c>
      <c r="K7" s="1">
        <f t="shared" si="0"/>
        <v>2.3219280948873622</v>
      </c>
      <c r="L7" s="1">
        <f t="shared" si="1"/>
        <v>1.1484708215290453</v>
      </c>
      <c r="M7" s="1">
        <f>SUM(L$4:L7)</f>
        <v>7.0333537443148035</v>
      </c>
      <c r="N7" s="1">
        <v>8.833617145053605</v>
      </c>
      <c r="O7" s="1">
        <f t="shared" si="2"/>
        <v>0.79620314406009085</v>
      </c>
    </row>
    <row r="8" spans="1:15" ht="15.6" x14ac:dyDescent="0.3">
      <c r="A8" s="1">
        <v>1994402</v>
      </c>
      <c r="B8" s="1" t="s">
        <v>21</v>
      </c>
      <c r="C8" s="1" t="s">
        <v>15</v>
      </c>
      <c r="D8" s="1" t="s">
        <v>15</v>
      </c>
      <c r="E8" s="1" t="s">
        <v>22</v>
      </c>
      <c r="F8" s="2">
        <v>7.74546869E-2</v>
      </c>
      <c r="G8" s="1">
        <v>3.3333333333333299</v>
      </c>
      <c r="I8" s="1">
        <v>5</v>
      </c>
      <c r="J8" s="1">
        <v>3.3333333333333299</v>
      </c>
      <c r="K8" s="1">
        <f t="shared" si="0"/>
        <v>2.5849625007211561</v>
      </c>
      <c r="L8" s="1">
        <f t="shared" si="1"/>
        <v>1.2895093574484706</v>
      </c>
      <c r="M8" s="1">
        <f>SUM(L$4:L8)</f>
        <v>8.322863101763275</v>
      </c>
      <c r="N8" s="1">
        <v>9.8652246311413343</v>
      </c>
      <c r="O8" s="1">
        <f t="shared" si="2"/>
        <v>0.84365672480388121</v>
      </c>
    </row>
    <row r="9" spans="1:15" ht="15.6" x14ac:dyDescent="0.3">
      <c r="A9" s="1">
        <v>3251169</v>
      </c>
      <c r="B9" s="1" t="s">
        <v>32</v>
      </c>
      <c r="C9" s="1" t="s">
        <v>15</v>
      </c>
      <c r="D9" s="1" t="s">
        <v>15</v>
      </c>
      <c r="E9" s="1" t="s">
        <v>33</v>
      </c>
      <c r="F9" s="2">
        <v>7.5234808410000006E-2</v>
      </c>
      <c r="G9" s="1">
        <v>0.66666666666666596</v>
      </c>
      <c r="I9" s="1">
        <v>6</v>
      </c>
      <c r="J9" s="1">
        <v>0.66666666666666596</v>
      </c>
      <c r="K9" s="1">
        <f t="shared" si="0"/>
        <v>2.8073549220576042</v>
      </c>
      <c r="L9" s="1">
        <f t="shared" si="1"/>
        <v>0.23747145807201453</v>
      </c>
      <c r="M9" s="1">
        <f>SUM(L$4:L9)</f>
        <v>8.5603345598352902</v>
      </c>
      <c r="N9" s="1">
        <v>10.815110463429392</v>
      </c>
      <c r="O9" s="1">
        <f t="shared" si="2"/>
        <v>0.7915161466710412</v>
      </c>
    </row>
    <row r="10" spans="1:15" ht="15.6" x14ac:dyDescent="0.3">
      <c r="A10" s="1">
        <v>158953</v>
      </c>
      <c r="B10" s="1" t="s">
        <v>29</v>
      </c>
      <c r="C10" s="1" t="s">
        <v>15</v>
      </c>
      <c r="D10" s="1" t="s">
        <v>15</v>
      </c>
      <c r="E10" s="1" t="s">
        <v>30</v>
      </c>
      <c r="F10" s="2">
        <v>7.0990469649999999E-2</v>
      </c>
      <c r="G10" s="1">
        <v>1.8333333329999999</v>
      </c>
      <c r="I10" s="1">
        <v>7</v>
      </c>
      <c r="J10" s="1">
        <v>1.8333333329999999</v>
      </c>
      <c r="K10" s="1">
        <f t="shared" si="0"/>
        <v>3</v>
      </c>
      <c r="L10" s="1">
        <f t="shared" si="1"/>
        <v>0.61111111099999993</v>
      </c>
      <c r="M10" s="1">
        <f>SUM(L$4:L10)</f>
        <v>9.1714456708352898</v>
      </c>
      <c r="N10" s="1">
        <v>11.426221574429391</v>
      </c>
      <c r="O10" s="1">
        <f t="shared" si="2"/>
        <v>0.80266653426010592</v>
      </c>
    </row>
    <row r="11" spans="1:15" ht="15.6" x14ac:dyDescent="0.3">
      <c r="A11" s="1">
        <v>72773</v>
      </c>
      <c r="B11" s="1" t="s">
        <v>23</v>
      </c>
      <c r="C11" s="1" t="s">
        <v>15</v>
      </c>
      <c r="D11" s="1" t="s">
        <v>15</v>
      </c>
      <c r="E11" s="1" t="s">
        <v>24</v>
      </c>
      <c r="F11" s="2">
        <v>6.8256974260000006E-2</v>
      </c>
      <c r="G11" s="1">
        <v>3</v>
      </c>
      <c r="I11" s="1">
        <v>8</v>
      </c>
      <c r="J11" s="1">
        <v>3</v>
      </c>
      <c r="K11" s="1">
        <f t="shared" si="0"/>
        <v>3.1699250014423126</v>
      </c>
      <c r="L11" s="1">
        <f t="shared" si="1"/>
        <v>0.94639463035718607</v>
      </c>
      <c r="M11" s="1">
        <f>SUM(L$4:L11)</f>
        <v>10.117840301192476</v>
      </c>
      <c r="N11" s="1">
        <v>11.951996369072271</v>
      </c>
      <c r="O11" s="1">
        <f t="shared" si="2"/>
        <v>0.84653977367111899</v>
      </c>
    </row>
    <row r="12" spans="1:15" ht="15.6" x14ac:dyDescent="0.3">
      <c r="A12" s="1">
        <v>829614</v>
      </c>
      <c r="B12" s="1" t="s">
        <v>34</v>
      </c>
      <c r="C12" s="1" t="s">
        <v>15</v>
      </c>
      <c r="D12" s="1" t="s">
        <v>15</v>
      </c>
      <c r="E12" s="1" t="s">
        <v>15</v>
      </c>
      <c r="F12" s="2">
        <v>6.152112698E-2</v>
      </c>
      <c r="G12" s="1">
        <v>0.33333333333333298</v>
      </c>
      <c r="I12" s="1">
        <v>9</v>
      </c>
      <c r="J12" s="1">
        <v>0.33333333333333298</v>
      </c>
      <c r="K12" s="1">
        <f t="shared" si="0"/>
        <v>3.3219280948873626</v>
      </c>
      <c r="L12" s="1">
        <f t="shared" si="1"/>
        <v>0.10034333188799362</v>
      </c>
      <c r="M12" s="1">
        <f>SUM(L$4:L12)</f>
        <v>10.21818363308047</v>
      </c>
      <c r="N12" s="1">
        <v>12.152683032848259</v>
      </c>
      <c r="O12" s="1">
        <f t="shared" si="2"/>
        <v>0.84081709409034133</v>
      </c>
    </row>
    <row r="13" spans="1:15" ht="15.6" x14ac:dyDescent="0.3">
      <c r="A13" s="1">
        <v>3251083</v>
      </c>
      <c r="B13" s="1" t="s">
        <v>17</v>
      </c>
      <c r="C13" s="1" t="s">
        <v>15</v>
      </c>
      <c r="D13" s="1" t="s">
        <v>15</v>
      </c>
      <c r="E13" s="1" t="s">
        <v>18</v>
      </c>
      <c r="F13" s="2">
        <v>4.2664602629999999E-2</v>
      </c>
      <c r="G13" s="1">
        <v>3.6666666666666599</v>
      </c>
      <c r="I13" s="1">
        <v>10</v>
      </c>
      <c r="J13" s="1">
        <v>3.6666666666666599</v>
      </c>
      <c r="K13" s="1">
        <f t="shared" si="0"/>
        <v>3.4594316186372978</v>
      </c>
      <c r="L13" s="1">
        <f t="shared" si="1"/>
        <v>1.0599043631655867</v>
      </c>
      <c r="M13" s="1">
        <f>SUM(L$4:L13)</f>
        <v>11.278087996246056</v>
      </c>
      <c r="N13" s="1">
        <v>12.249037974954222</v>
      </c>
      <c r="O13" s="1">
        <f t="shared" si="2"/>
        <v>0.92073255216503691</v>
      </c>
    </row>
  </sheetData>
  <sortState ref="A4:G13">
    <sortCondition descending="1" ref="F4:F13"/>
  </sortState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"/>
  <sheetViews>
    <sheetView workbookViewId="0">
      <selection activeCell="O4" sqref="O4:O13"/>
    </sheetView>
  </sheetViews>
  <sheetFormatPr defaultRowHeight="14.4" x14ac:dyDescent="0.25"/>
  <sheetData>
    <row r="1" spans="1:15" x14ac:dyDescent="0.25">
      <c r="A1" s="1"/>
      <c r="B1" s="1"/>
      <c r="C1" s="1"/>
      <c r="D1" s="1"/>
      <c r="E1" s="1"/>
      <c r="F1" s="1" t="s">
        <v>2</v>
      </c>
      <c r="G1" s="1" t="s">
        <v>13</v>
      </c>
      <c r="I1" s="1" t="s">
        <v>35</v>
      </c>
      <c r="J1" s="1" t="s">
        <v>36</v>
      </c>
      <c r="K1" s="1" t="s">
        <v>37</v>
      </c>
      <c r="L1" s="1" t="s">
        <v>38</v>
      </c>
      <c r="M1" s="1" t="s">
        <v>40</v>
      </c>
      <c r="N1" s="1" t="s">
        <v>39</v>
      </c>
      <c r="O1" s="1" t="s">
        <v>41</v>
      </c>
    </row>
    <row r="2" spans="1:15" ht="15.6" x14ac:dyDescent="0.3">
      <c r="A2" s="1">
        <v>3386264</v>
      </c>
      <c r="B2" s="1" t="s">
        <v>14</v>
      </c>
      <c r="C2" s="1" t="s">
        <v>15</v>
      </c>
      <c r="D2" s="1" t="s">
        <v>15</v>
      </c>
      <c r="E2" s="1" t="s">
        <v>16</v>
      </c>
      <c r="F2" s="2">
        <v>1.0000001190000001</v>
      </c>
      <c r="G2" s="1"/>
      <c r="I2" s="1"/>
      <c r="J2" s="1"/>
      <c r="K2" s="1"/>
      <c r="L2" s="1"/>
      <c r="M2" s="1"/>
      <c r="N2" s="1"/>
      <c r="O2" s="1"/>
    </row>
    <row r="3" spans="1:15" x14ac:dyDescent="0.25">
      <c r="A3" s="1"/>
      <c r="B3" s="1"/>
      <c r="C3" s="1"/>
      <c r="D3" s="1"/>
      <c r="E3" s="1"/>
      <c r="F3" s="1"/>
      <c r="G3" s="1"/>
      <c r="I3" s="1"/>
      <c r="J3" s="1"/>
      <c r="K3" s="1"/>
      <c r="L3" s="1"/>
      <c r="M3" s="1"/>
      <c r="N3" s="1"/>
      <c r="O3" s="1"/>
    </row>
    <row r="4" spans="1:15" ht="15.6" x14ac:dyDescent="0.3">
      <c r="A4" s="1">
        <v>72773</v>
      </c>
      <c r="B4" s="1" t="s">
        <v>23</v>
      </c>
      <c r="C4" s="1" t="s">
        <v>15</v>
      </c>
      <c r="D4" s="1" t="s">
        <v>15</v>
      </c>
      <c r="E4" s="1" t="s">
        <v>24</v>
      </c>
      <c r="F4" s="2">
        <v>0.80533301830000004</v>
      </c>
      <c r="G4" s="1">
        <v>3</v>
      </c>
      <c r="I4" s="1">
        <v>1</v>
      </c>
      <c r="J4" s="1">
        <v>3</v>
      </c>
      <c r="K4" s="1">
        <f>LOG(I4+1, 2)</f>
        <v>1</v>
      </c>
      <c r="L4" s="1">
        <f>J4/K4</f>
        <v>3</v>
      </c>
      <c r="M4" s="1">
        <f>L4</f>
        <v>3</v>
      </c>
      <c r="N4" s="1">
        <v>3.6666666666666599</v>
      </c>
      <c r="O4" s="1">
        <f>M4/N4</f>
        <v>0.81818181818181968</v>
      </c>
    </row>
    <row r="5" spans="1:15" ht="15.6" x14ac:dyDescent="0.3">
      <c r="A5" s="1">
        <v>2881861</v>
      </c>
      <c r="B5" s="1" t="s">
        <v>25</v>
      </c>
      <c r="C5" s="1" t="s">
        <v>15</v>
      </c>
      <c r="D5" s="1" t="s">
        <v>15</v>
      </c>
      <c r="E5" s="1" t="s">
        <v>26</v>
      </c>
      <c r="F5" s="2">
        <v>0.77244132759999995</v>
      </c>
      <c r="G5" s="1">
        <v>2.6666666669999999</v>
      </c>
      <c r="I5" s="1">
        <v>2</v>
      </c>
      <c r="J5" s="1">
        <v>2.6666666669999999</v>
      </c>
      <c r="K5" s="1">
        <f t="shared" ref="K5:K13" si="0">LOG(I5+1, 2)</f>
        <v>1.5849625007211563</v>
      </c>
      <c r="L5" s="1">
        <f t="shared" ref="L5:L13" si="1">J5/K5</f>
        <v>1.6824793430675296</v>
      </c>
      <c r="M5" s="1">
        <f>SUM(L$4:L5)</f>
        <v>4.6824793430675298</v>
      </c>
      <c r="N5" s="1">
        <v>5.8749208041667611</v>
      </c>
      <c r="O5" s="1">
        <f t="shared" ref="O5:O13" si="2">M5/N5</f>
        <v>0.79702850457941532</v>
      </c>
    </row>
    <row r="6" spans="1:15" ht="15.6" x14ac:dyDescent="0.3">
      <c r="A6" s="1">
        <v>3478300</v>
      </c>
      <c r="B6" s="1" t="s">
        <v>27</v>
      </c>
      <c r="C6" s="1" t="s">
        <v>15</v>
      </c>
      <c r="D6" s="1" t="s">
        <v>15</v>
      </c>
      <c r="E6" s="1" t="s">
        <v>28</v>
      </c>
      <c r="F6" s="2">
        <v>0.74647349119999995</v>
      </c>
      <c r="G6" s="1">
        <v>2.6666666666666599</v>
      </c>
      <c r="I6" s="1">
        <v>3</v>
      </c>
      <c r="J6" s="1">
        <v>2.6666666666666599</v>
      </c>
      <c r="K6" s="1">
        <f t="shared" si="0"/>
        <v>2</v>
      </c>
      <c r="L6" s="1">
        <f t="shared" si="1"/>
        <v>1.3333333333333299</v>
      </c>
      <c r="M6" s="1">
        <f>SUM(L$4:L6)</f>
        <v>6.0158126764008593</v>
      </c>
      <c r="N6" s="1">
        <v>7.5415874708334263</v>
      </c>
      <c r="O6" s="1">
        <f t="shared" si="2"/>
        <v>0.79768519554624318</v>
      </c>
    </row>
    <row r="7" spans="1:15" ht="15.6" x14ac:dyDescent="0.3">
      <c r="A7" s="1">
        <v>158953</v>
      </c>
      <c r="B7" s="1" t="s">
        <v>29</v>
      </c>
      <c r="C7" s="1" t="s">
        <v>15</v>
      </c>
      <c r="D7" s="1" t="s">
        <v>15</v>
      </c>
      <c r="E7" s="1" t="s">
        <v>30</v>
      </c>
      <c r="F7" s="2">
        <v>0.68369442219999998</v>
      </c>
      <c r="G7" s="1">
        <v>1.8333333329999999</v>
      </c>
      <c r="I7" s="1">
        <v>4</v>
      </c>
      <c r="J7" s="1">
        <v>1.8333333329999999</v>
      </c>
      <c r="K7" s="1">
        <f t="shared" si="0"/>
        <v>2.3219280948873622</v>
      </c>
      <c r="L7" s="1">
        <f t="shared" si="1"/>
        <v>0.78957368965766173</v>
      </c>
      <c r="M7" s="1">
        <f>SUM(L$4:L7)</f>
        <v>6.8053863660585208</v>
      </c>
      <c r="N7" s="1">
        <v>8.833617145053605</v>
      </c>
      <c r="O7" s="1">
        <f t="shared" si="2"/>
        <v>0.77039634549582048</v>
      </c>
    </row>
    <row r="8" spans="1:15" ht="15.6" x14ac:dyDescent="0.3">
      <c r="A8" s="1">
        <v>490298</v>
      </c>
      <c r="B8" s="1" t="s">
        <v>19</v>
      </c>
      <c r="C8" s="1" t="s">
        <v>15</v>
      </c>
      <c r="D8" s="1" t="s">
        <v>15</v>
      </c>
      <c r="E8" s="1" t="s">
        <v>20</v>
      </c>
      <c r="F8" s="2">
        <v>0.68362885709999999</v>
      </c>
      <c r="G8" s="1">
        <v>3.5</v>
      </c>
      <c r="I8" s="1">
        <v>5</v>
      </c>
      <c r="J8" s="1">
        <v>3.5</v>
      </c>
      <c r="K8" s="1">
        <f t="shared" si="0"/>
        <v>2.5849625007211561</v>
      </c>
      <c r="L8" s="1">
        <f t="shared" si="1"/>
        <v>1.3539848253208957</v>
      </c>
      <c r="M8" s="1">
        <f>SUM(L$4:L8)</f>
        <v>8.1593711913794174</v>
      </c>
      <c r="N8" s="1">
        <v>9.8652246311413343</v>
      </c>
      <c r="O8" s="1">
        <f t="shared" si="2"/>
        <v>0.82708417663627365</v>
      </c>
    </row>
    <row r="9" spans="1:15" ht="15.6" x14ac:dyDescent="0.3">
      <c r="A9" s="1">
        <v>3251083</v>
      </c>
      <c r="B9" s="1" t="s">
        <v>17</v>
      </c>
      <c r="C9" s="1" t="s">
        <v>15</v>
      </c>
      <c r="D9" s="1" t="s">
        <v>15</v>
      </c>
      <c r="E9" s="1" t="s">
        <v>18</v>
      </c>
      <c r="F9" s="2">
        <v>0.67582976819999996</v>
      </c>
      <c r="G9" s="1">
        <v>3.6666666666666599</v>
      </c>
      <c r="I9" s="1">
        <v>6</v>
      </c>
      <c r="J9" s="1">
        <v>3.6666666666666599</v>
      </c>
      <c r="K9" s="1">
        <f t="shared" si="0"/>
        <v>2.8073549220576042</v>
      </c>
      <c r="L9" s="1">
        <f t="shared" si="1"/>
        <v>1.3060930193960789</v>
      </c>
      <c r="M9" s="1">
        <f>SUM(L$4:L9)</f>
        <v>9.4654642107754956</v>
      </c>
      <c r="N9" s="1">
        <v>10.815110463429392</v>
      </c>
      <c r="O9" s="1">
        <f t="shared" si="2"/>
        <v>0.87520735389456827</v>
      </c>
    </row>
    <row r="10" spans="1:15" ht="15.6" x14ac:dyDescent="0.3">
      <c r="A10" s="1">
        <v>1994402</v>
      </c>
      <c r="B10" s="1" t="s">
        <v>21</v>
      </c>
      <c r="C10" s="1" t="s">
        <v>15</v>
      </c>
      <c r="D10" s="1" t="s">
        <v>15</v>
      </c>
      <c r="E10" s="1" t="s">
        <v>22</v>
      </c>
      <c r="F10" s="2">
        <v>0.67064917089999998</v>
      </c>
      <c r="G10" s="1">
        <v>3.3333333333333299</v>
      </c>
      <c r="I10" s="1">
        <v>7</v>
      </c>
      <c r="J10" s="1">
        <v>3.3333333333333299</v>
      </c>
      <c r="K10" s="1">
        <f t="shared" si="0"/>
        <v>3</v>
      </c>
      <c r="L10" s="1">
        <f t="shared" si="1"/>
        <v>1.1111111111111101</v>
      </c>
      <c r="M10" s="1">
        <f>SUM(L$4:L10)</f>
        <v>10.576575321886606</v>
      </c>
      <c r="N10" s="1">
        <v>11.426221574429391</v>
      </c>
      <c r="O10" s="1">
        <f t="shared" si="2"/>
        <v>0.92564066371299869</v>
      </c>
    </row>
    <row r="11" spans="1:15" ht="15.6" x14ac:dyDescent="0.3">
      <c r="A11" s="1">
        <v>490322</v>
      </c>
      <c r="B11" s="1" t="s">
        <v>31</v>
      </c>
      <c r="C11" s="1"/>
      <c r="D11" s="1"/>
      <c r="E11" s="1"/>
      <c r="F11" s="2">
        <v>0.65967404839999999</v>
      </c>
      <c r="G11" s="1">
        <v>1.6666666666666601</v>
      </c>
      <c r="I11" s="1">
        <v>8</v>
      </c>
      <c r="J11" s="1">
        <v>1.6666666666666601</v>
      </c>
      <c r="K11" s="1">
        <f t="shared" si="0"/>
        <v>3.1699250014423126</v>
      </c>
      <c r="L11" s="1">
        <f t="shared" si="1"/>
        <v>0.52577479464287913</v>
      </c>
      <c r="M11" s="1">
        <f>SUM(L$4:L11)</f>
        <v>11.102350116529486</v>
      </c>
      <c r="N11" s="1">
        <v>11.951996369072271</v>
      </c>
      <c r="O11" s="1">
        <f t="shared" si="2"/>
        <v>0.92891177119653567</v>
      </c>
    </row>
    <row r="12" spans="1:15" ht="15.6" x14ac:dyDescent="0.3">
      <c r="A12" s="1">
        <v>3251169</v>
      </c>
      <c r="B12" s="1" t="s">
        <v>32</v>
      </c>
      <c r="C12" s="1" t="s">
        <v>15</v>
      </c>
      <c r="D12" s="1" t="s">
        <v>15</v>
      </c>
      <c r="E12" s="1" t="s">
        <v>33</v>
      </c>
      <c r="F12" s="2">
        <v>0.62932562830000005</v>
      </c>
      <c r="G12" s="1">
        <v>0.66666666666666596</v>
      </c>
      <c r="I12" s="1">
        <v>9</v>
      </c>
      <c r="J12" s="1">
        <v>0.66666666666666596</v>
      </c>
      <c r="K12" s="1">
        <f t="shared" si="0"/>
        <v>3.3219280948873626</v>
      </c>
      <c r="L12" s="1">
        <f t="shared" si="1"/>
        <v>0.20068666377598723</v>
      </c>
      <c r="M12" s="1">
        <f>SUM(L$4:L12)</f>
        <v>11.303036780305474</v>
      </c>
      <c r="N12" s="1">
        <v>12.152683032848259</v>
      </c>
      <c r="O12" s="1">
        <f t="shared" si="2"/>
        <v>0.93008570615672093</v>
      </c>
    </row>
    <row r="13" spans="1:15" ht="15.6" x14ac:dyDescent="0.3">
      <c r="A13" s="1">
        <v>829614</v>
      </c>
      <c r="B13" s="1" t="s">
        <v>34</v>
      </c>
      <c r="C13" s="1" t="s">
        <v>15</v>
      </c>
      <c r="D13" s="1" t="s">
        <v>15</v>
      </c>
      <c r="E13" s="1" t="s">
        <v>15</v>
      </c>
      <c r="F13" s="2">
        <v>0.59121680259999998</v>
      </c>
      <c r="G13" s="1">
        <v>0.33333333333333298</v>
      </c>
      <c r="I13" s="1">
        <v>10</v>
      </c>
      <c r="J13" s="1">
        <v>0.33333333333333298</v>
      </c>
      <c r="K13" s="1">
        <f t="shared" si="0"/>
        <v>3.4594316186372978</v>
      </c>
      <c r="L13" s="1">
        <f t="shared" si="1"/>
        <v>9.6354942105962502E-2</v>
      </c>
      <c r="M13" s="1">
        <f>SUM(L$4:L13)</f>
        <v>11.399391722411437</v>
      </c>
      <c r="N13" s="1">
        <v>12.249037974954222</v>
      </c>
      <c r="O13" s="1">
        <f t="shared" si="2"/>
        <v>0.93063567487666632</v>
      </c>
    </row>
  </sheetData>
  <sortState ref="A4:G13">
    <sortCondition descending="1" ref="F4:F13"/>
  </sortState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"/>
  <sheetViews>
    <sheetView workbookViewId="0">
      <selection activeCell="P4" sqref="P4:P13"/>
    </sheetView>
  </sheetViews>
  <sheetFormatPr defaultRowHeight="14.4" x14ac:dyDescent="0.25"/>
  <sheetData>
    <row r="1" spans="1:16" x14ac:dyDescent="0.25">
      <c r="A1" s="1"/>
      <c r="B1" s="1"/>
      <c r="C1" s="1"/>
      <c r="D1" s="1"/>
      <c r="E1" s="1"/>
      <c r="F1" s="1" t="s">
        <v>0</v>
      </c>
      <c r="G1" s="1" t="s">
        <v>1</v>
      </c>
      <c r="H1" s="1" t="s">
        <v>2</v>
      </c>
      <c r="I1" t="s">
        <v>12</v>
      </c>
      <c r="J1" t="s">
        <v>13</v>
      </c>
      <c r="L1" s="1" t="s">
        <v>35</v>
      </c>
      <c r="M1" s="1" t="s">
        <v>36</v>
      </c>
      <c r="N1" s="1" t="s">
        <v>37</v>
      </c>
      <c r="O1" s="1" t="s">
        <v>38</v>
      </c>
      <c r="P1" s="1" t="s">
        <v>39</v>
      </c>
    </row>
    <row r="2" spans="1:16" ht="15.6" x14ac:dyDescent="0.3">
      <c r="A2" s="1">
        <v>3386264</v>
      </c>
      <c r="B2" s="1" t="s">
        <v>14</v>
      </c>
      <c r="C2" s="1" t="s">
        <v>15</v>
      </c>
      <c r="D2" s="1" t="s">
        <v>15</v>
      </c>
      <c r="E2" s="1" t="s">
        <v>16</v>
      </c>
      <c r="F2" s="2">
        <v>1</v>
      </c>
      <c r="G2" s="2">
        <v>0.99999988080000002</v>
      </c>
      <c r="H2" s="2">
        <v>1.0000001190000001</v>
      </c>
      <c r="I2">
        <v>0.949999999958</v>
      </c>
      <c r="L2" s="1"/>
      <c r="M2" s="1"/>
      <c r="N2" s="1"/>
      <c r="O2" s="1"/>
      <c r="P2" s="1"/>
    </row>
    <row r="3" spans="1:16" x14ac:dyDescent="0.25">
      <c r="A3" s="1"/>
      <c r="B3" s="1"/>
      <c r="C3" s="1"/>
      <c r="D3" s="1"/>
      <c r="E3" s="1"/>
      <c r="F3" s="1"/>
      <c r="G3" s="1"/>
      <c r="H3" s="1"/>
      <c r="L3" s="1"/>
      <c r="M3" s="1"/>
      <c r="N3" s="1"/>
      <c r="O3" s="1"/>
      <c r="P3" s="1"/>
    </row>
    <row r="4" spans="1:16" ht="15.6" x14ac:dyDescent="0.3">
      <c r="A4" s="1">
        <v>3251083</v>
      </c>
      <c r="B4" s="1" t="s">
        <v>17</v>
      </c>
      <c r="C4" s="1" t="s">
        <v>15</v>
      </c>
      <c r="D4" s="1" t="s">
        <v>15</v>
      </c>
      <c r="E4" s="1" t="s">
        <v>18</v>
      </c>
      <c r="F4" s="2">
        <v>4.2664602629999999E-2</v>
      </c>
      <c r="G4" s="2">
        <v>0.71810483930000002</v>
      </c>
      <c r="H4" s="2">
        <v>0.67582976819999996</v>
      </c>
      <c r="I4">
        <v>0.71727074051462858</v>
      </c>
      <c r="J4">
        <v>3.6666666666666599</v>
      </c>
      <c r="L4" s="1">
        <v>1</v>
      </c>
      <c r="M4">
        <v>3.6666666666666599</v>
      </c>
      <c r="N4" s="1">
        <f>LOG(L4+1, 2)</f>
        <v>1</v>
      </c>
      <c r="O4" s="1">
        <f>M4/N4</f>
        <v>3.6666666666666599</v>
      </c>
      <c r="P4" s="1">
        <f>O4</f>
        <v>3.6666666666666599</v>
      </c>
    </row>
    <row r="5" spans="1:16" ht="15.6" x14ac:dyDescent="0.3">
      <c r="A5" s="1">
        <v>490298</v>
      </c>
      <c r="B5" s="1" t="s">
        <v>19</v>
      </c>
      <c r="C5" s="1" t="s">
        <v>15</v>
      </c>
      <c r="D5" s="1" t="s">
        <v>15</v>
      </c>
      <c r="E5" s="1" t="s">
        <v>20</v>
      </c>
      <c r="F5" s="2">
        <v>0.22172115689999999</v>
      </c>
      <c r="G5" s="2">
        <v>0.73657172920000002</v>
      </c>
      <c r="H5" s="2">
        <v>0.68362885709999999</v>
      </c>
      <c r="I5">
        <v>0.73499737080328564</v>
      </c>
      <c r="J5">
        <v>3.5</v>
      </c>
      <c r="L5" s="1">
        <v>2</v>
      </c>
      <c r="M5">
        <v>3.5</v>
      </c>
      <c r="N5" s="1">
        <f t="shared" ref="N5:N13" si="0">LOG(L5+1, 2)</f>
        <v>1.5849625007211563</v>
      </c>
      <c r="O5" s="1">
        <f t="shared" ref="O5:O13" si="1">M5/N5</f>
        <v>2.2082541375001008</v>
      </c>
      <c r="P5" s="1">
        <f>SUM(O$4:O5)</f>
        <v>5.8749208041667611</v>
      </c>
    </row>
    <row r="6" spans="1:16" ht="15.6" x14ac:dyDescent="0.3">
      <c r="A6" s="1">
        <v>1994402</v>
      </c>
      <c r="B6" s="1" t="s">
        <v>21</v>
      </c>
      <c r="C6" s="1" t="s">
        <v>15</v>
      </c>
      <c r="D6" s="1" t="s">
        <v>15</v>
      </c>
      <c r="E6" s="1" t="s">
        <v>22</v>
      </c>
      <c r="F6" s="2">
        <v>7.74546869E-2</v>
      </c>
      <c r="G6" s="2">
        <v>0.72209227090000006</v>
      </c>
      <c r="H6" s="2">
        <v>0.67064917089999998</v>
      </c>
      <c r="I6">
        <v>0.66760507322971419</v>
      </c>
      <c r="J6">
        <v>3.3333333333333299</v>
      </c>
      <c r="L6" s="1">
        <v>3</v>
      </c>
      <c r="M6">
        <v>3.3333333333333299</v>
      </c>
      <c r="N6" s="1">
        <f t="shared" si="0"/>
        <v>2</v>
      </c>
      <c r="O6" s="1">
        <f t="shared" si="1"/>
        <v>1.666666666666665</v>
      </c>
      <c r="P6" s="1">
        <f>SUM(O$4:O6)</f>
        <v>7.5415874708334263</v>
      </c>
    </row>
    <row r="7" spans="1:16" ht="15.6" x14ac:dyDescent="0.3">
      <c r="A7" s="1">
        <v>72773</v>
      </c>
      <c r="B7" s="1" t="s">
        <v>23</v>
      </c>
      <c r="C7" s="1" t="s">
        <v>15</v>
      </c>
      <c r="D7" s="1" t="s">
        <v>15</v>
      </c>
      <c r="E7" s="1" t="s">
        <v>24</v>
      </c>
      <c r="F7" s="2">
        <v>6.8256974260000006E-2</v>
      </c>
      <c r="G7" s="2">
        <v>0.70158624650000001</v>
      </c>
      <c r="H7" s="2">
        <v>0.80533301830000004</v>
      </c>
      <c r="I7">
        <v>0.55934235533773313</v>
      </c>
      <c r="J7">
        <v>3</v>
      </c>
      <c r="L7" s="1">
        <v>4</v>
      </c>
      <c r="M7">
        <v>3</v>
      </c>
      <c r="N7" s="1">
        <f t="shared" si="0"/>
        <v>2.3219280948873622</v>
      </c>
      <c r="O7" s="1">
        <f t="shared" si="1"/>
        <v>1.2920296742201793</v>
      </c>
      <c r="P7" s="1">
        <f>SUM(O$4:O7)</f>
        <v>8.833617145053605</v>
      </c>
    </row>
    <row r="8" spans="1:16" ht="15.6" x14ac:dyDescent="0.3">
      <c r="A8" s="1">
        <v>2881861</v>
      </c>
      <c r="B8" s="1" t="s">
        <v>25</v>
      </c>
      <c r="C8" s="1" t="s">
        <v>15</v>
      </c>
      <c r="D8" s="1" t="s">
        <v>15</v>
      </c>
      <c r="E8" s="1" t="s">
        <v>26</v>
      </c>
      <c r="F8" s="2">
        <v>0.13006947090000001</v>
      </c>
      <c r="G8" s="2">
        <v>0.76741534469999995</v>
      </c>
      <c r="H8" s="2">
        <v>0.77244132759999995</v>
      </c>
      <c r="I8">
        <v>0.73157962710900004</v>
      </c>
      <c r="J8">
        <v>2.6666666669999999</v>
      </c>
      <c r="L8" s="1">
        <v>5</v>
      </c>
      <c r="M8">
        <v>2.6666666669999999</v>
      </c>
      <c r="N8" s="1">
        <f t="shared" si="0"/>
        <v>2.5849625007211561</v>
      </c>
      <c r="O8" s="1">
        <f t="shared" si="1"/>
        <v>1.0316074860877285</v>
      </c>
      <c r="P8" s="1">
        <f>SUM(O$4:O8)</f>
        <v>9.8652246311413343</v>
      </c>
    </row>
    <row r="9" spans="1:16" ht="15.6" x14ac:dyDescent="0.3">
      <c r="A9" s="1">
        <v>3478300</v>
      </c>
      <c r="B9" s="1" t="s">
        <v>27</v>
      </c>
      <c r="C9" s="1" t="s">
        <v>15</v>
      </c>
      <c r="D9" s="1" t="s">
        <v>15</v>
      </c>
      <c r="E9" s="1" t="s">
        <v>28</v>
      </c>
      <c r="F9" s="2">
        <v>9.6128460740000005E-2</v>
      </c>
      <c r="G9" s="2">
        <v>0.67395311589999995</v>
      </c>
      <c r="H9" s="2">
        <v>0.74647349119999995</v>
      </c>
      <c r="I9">
        <v>0.56365233389936176</v>
      </c>
      <c r="J9">
        <v>2.6666666666666599</v>
      </c>
      <c r="L9" s="1">
        <v>6</v>
      </c>
      <c r="M9">
        <v>2.6666666666666599</v>
      </c>
      <c r="N9" s="1">
        <f t="shared" si="0"/>
        <v>2.8073549220576042</v>
      </c>
      <c r="O9" s="1">
        <f t="shared" si="1"/>
        <v>0.94988583228805668</v>
      </c>
      <c r="P9" s="1">
        <f>SUM(O$4:O9)</f>
        <v>10.815110463429392</v>
      </c>
    </row>
    <row r="10" spans="1:16" ht="15.6" x14ac:dyDescent="0.3">
      <c r="A10" s="1">
        <v>158953</v>
      </c>
      <c r="B10" s="1" t="s">
        <v>29</v>
      </c>
      <c r="C10" s="1" t="s">
        <v>15</v>
      </c>
      <c r="D10" s="1" t="s">
        <v>15</v>
      </c>
      <c r="E10" s="1" t="s">
        <v>30</v>
      </c>
      <c r="F10" s="2">
        <v>7.0990469649999999E-2</v>
      </c>
      <c r="G10" s="2">
        <v>0.73697543139999999</v>
      </c>
      <c r="H10" s="2">
        <v>0.68369442219999998</v>
      </c>
      <c r="I10">
        <v>0.65256504929271419</v>
      </c>
      <c r="J10">
        <v>1.8333333329999999</v>
      </c>
      <c r="L10" s="1">
        <v>7</v>
      </c>
      <c r="M10">
        <v>1.8333333329999999</v>
      </c>
      <c r="N10" s="1">
        <f t="shared" si="0"/>
        <v>3</v>
      </c>
      <c r="O10" s="1">
        <f t="shared" si="1"/>
        <v>0.61111111099999993</v>
      </c>
      <c r="P10" s="1">
        <f>SUM(O$4:O10)</f>
        <v>11.426221574429391</v>
      </c>
    </row>
    <row r="11" spans="1:16" ht="15.6" x14ac:dyDescent="0.3">
      <c r="A11" s="1">
        <v>490322</v>
      </c>
      <c r="B11" s="1" t="s">
        <v>31</v>
      </c>
      <c r="C11" s="1"/>
      <c r="D11" s="1"/>
      <c r="E11" s="1"/>
      <c r="F11" s="2">
        <v>0.1636200364</v>
      </c>
      <c r="G11" s="2">
        <v>0.67989730829999995</v>
      </c>
      <c r="H11" s="2">
        <v>0.65967404839999999</v>
      </c>
      <c r="I11">
        <v>0.44564536143157124</v>
      </c>
      <c r="J11">
        <v>1.6666666666666601</v>
      </c>
      <c r="L11" s="1">
        <v>8</v>
      </c>
      <c r="M11">
        <v>1.6666666666666601</v>
      </c>
      <c r="N11" s="1">
        <f t="shared" si="0"/>
        <v>3.1699250014423126</v>
      </c>
      <c r="O11" s="1">
        <f t="shared" si="1"/>
        <v>0.52577479464287913</v>
      </c>
      <c r="P11" s="1">
        <f>SUM(O$4:O11)</f>
        <v>11.951996369072271</v>
      </c>
    </row>
    <row r="12" spans="1:16" ht="15.6" x14ac:dyDescent="0.3">
      <c r="A12" s="1">
        <v>3251169</v>
      </c>
      <c r="B12" s="1" t="s">
        <v>32</v>
      </c>
      <c r="C12" s="1" t="s">
        <v>15</v>
      </c>
      <c r="D12" s="1" t="s">
        <v>15</v>
      </c>
      <c r="E12" s="1" t="s">
        <v>33</v>
      </c>
      <c r="F12" s="2">
        <v>7.5234808410000006E-2</v>
      </c>
      <c r="G12" s="2">
        <v>0.82886373999999996</v>
      </c>
      <c r="H12" s="2">
        <v>0.62932562830000005</v>
      </c>
      <c r="I12">
        <v>0.72246692623468567</v>
      </c>
      <c r="J12">
        <v>0.66666666666666596</v>
      </c>
      <c r="L12" s="1">
        <v>9</v>
      </c>
      <c r="M12">
        <v>0.66666666666666596</v>
      </c>
      <c r="N12" s="1">
        <f t="shared" si="0"/>
        <v>3.3219280948873626</v>
      </c>
      <c r="O12" s="1">
        <f t="shared" si="1"/>
        <v>0.20068666377598723</v>
      </c>
      <c r="P12" s="1">
        <f>SUM(O$4:O12)</f>
        <v>12.152683032848259</v>
      </c>
    </row>
    <row r="13" spans="1:16" ht="15.6" x14ac:dyDescent="0.3">
      <c r="A13" s="1">
        <v>829614</v>
      </c>
      <c r="B13" s="1" t="s">
        <v>34</v>
      </c>
      <c r="C13" s="1" t="s">
        <v>15</v>
      </c>
      <c r="D13" s="1" t="s">
        <v>15</v>
      </c>
      <c r="E13" s="1" t="s">
        <v>15</v>
      </c>
      <c r="F13" s="2">
        <v>6.152112698E-2</v>
      </c>
      <c r="G13" s="2">
        <v>0.74880474809999997</v>
      </c>
      <c r="H13" s="2">
        <v>0.59121680259999998</v>
      </c>
      <c r="I13">
        <v>0.45858891199562851</v>
      </c>
      <c r="J13">
        <v>0.33333333333333298</v>
      </c>
      <c r="L13" s="1">
        <v>10</v>
      </c>
      <c r="M13">
        <v>0.33333333333333298</v>
      </c>
      <c r="N13" s="1">
        <f t="shared" si="0"/>
        <v>3.4594316186372978</v>
      </c>
      <c r="O13" s="1">
        <f t="shared" si="1"/>
        <v>9.6354942105962502E-2</v>
      </c>
      <c r="P13" s="1">
        <f>SUM(O$4:O13)</f>
        <v>12.249037974954222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tabSelected="1" workbookViewId="0">
      <selection activeCell="G2" sqref="G2"/>
    </sheetView>
  </sheetViews>
  <sheetFormatPr defaultRowHeight="14.4" x14ac:dyDescent="0.25"/>
  <sheetData>
    <row r="1" spans="1:10" x14ac:dyDescent="0.25">
      <c r="A1" s="1" t="s">
        <v>42</v>
      </c>
      <c r="B1" s="1"/>
      <c r="C1" s="1"/>
      <c r="F1" s="1" t="s">
        <v>43</v>
      </c>
      <c r="G1" s="1"/>
      <c r="H1" s="1"/>
    </row>
    <row r="2" spans="1:10" x14ac:dyDescent="0.25">
      <c r="A2" t="s">
        <v>52</v>
      </c>
      <c r="B2" t="s">
        <v>53</v>
      </c>
      <c r="C2" s="1" t="s">
        <v>44</v>
      </c>
      <c r="D2" s="1" t="s">
        <v>45</v>
      </c>
      <c r="E2" s="1" t="s">
        <v>46</v>
      </c>
      <c r="F2" s="1" t="s">
        <v>50</v>
      </c>
      <c r="G2" s="1" t="s">
        <v>51</v>
      </c>
      <c r="H2" s="1" t="s">
        <v>47</v>
      </c>
      <c r="I2" s="1" t="s">
        <v>48</v>
      </c>
      <c r="J2" s="1" t="s">
        <v>49</v>
      </c>
    </row>
    <row r="3" spans="1:10" x14ac:dyDescent="0.25">
      <c r="A3">
        <v>0.87999999992959832</v>
      </c>
      <c r="B3">
        <v>0.64000000002879998</v>
      </c>
      <c r="C3" s="1">
        <v>0.18181818181818196</v>
      </c>
      <c r="D3" s="1">
        <v>0.95454545454545636</v>
      </c>
      <c r="E3" s="1">
        <v>0.72727272736363768</v>
      </c>
      <c r="F3">
        <v>0.83999999993279995</v>
      </c>
      <c r="G3">
        <v>0.64000000002879998</v>
      </c>
      <c r="H3" s="1">
        <v>0.18181818181818196</v>
      </c>
      <c r="I3" s="1">
        <v>0.95454545454545636</v>
      </c>
      <c r="J3" s="1">
        <v>0.81818181818181968</v>
      </c>
    </row>
    <row r="4" spans="1:10" x14ac:dyDescent="0.25">
      <c r="A4">
        <v>0.87811392108528719</v>
      </c>
      <c r="B4">
        <v>0.728645706948719</v>
      </c>
      <c r="C4" s="1">
        <v>0.39986003012467403</v>
      </c>
      <c r="D4" s="1">
        <v>0.88213603481971703</v>
      </c>
      <c r="E4" s="1">
        <v>0.65079536260170856</v>
      </c>
      <c r="F4">
        <v>0.77461593246616911</v>
      </c>
      <c r="G4">
        <v>0.728645706948719</v>
      </c>
      <c r="H4" s="1">
        <v>0.39986003012467403</v>
      </c>
      <c r="I4" s="1">
        <v>0.77474228862074068</v>
      </c>
      <c r="J4" s="1">
        <v>0.79702850457941532</v>
      </c>
    </row>
    <row r="5" spans="1:10" x14ac:dyDescent="0.25">
      <c r="A5">
        <v>0.88477664007357215</v>
      </c>
      <c r="B5">
        <v>0.61103071661546293</v>
      </c>
      <c r="C5" s="1">
        <v>0.43304048237383741</v>
      </c>
      <c r="D5" s="1">
        <v>0.90818359347057875</v>
      </c>
      <c r="E5" s="1">
        <v>0.73901830835466154</v>
      </c>
      <c r="F5">
        <v>0.64711338640243232</v>
      </c>
      <c r="G5">
        <v>0.74790367836407123</v>
      </c>
      <c r="H5" s="1">
        <v>0.33359192426403533</v>
      </c>
      <c r="I5" s="1">
        <v>0.78032416192812726</v>
      </c>
      <c r="J5" s="1">
        <v>0.79768519554624318</v>
      </c>
    </row>
    <row r="6" spans="1:10" x14ac:dyDescent="0.25">
      <c r="A6">
        <v>0.87436741219900904</v>
      </c>
      <c r="B6">
        <v>0.59367585330264727</v>
      </c>
      <c r="C6" s="1">
        <v>0.54034271025248348</v>
      </c>
      <c r="D6" s="1">
        <v>0.80785295512975863</v>
      </c>
      <c r="E6" s="1">
        <v>0.80969307104412247</v>
      </c>
      <c r="F6">
        <v>0.5601748363450143</v>
      </c>
      <c r="G6">
        <v>0.65942062874184437</v>
      </c>
      <c r="H6" s="1">
        <v>0.37418266060006672</v>
      </c>
      <c r="I6" s="1">
        <v>0.79620314406009085</v>
      </c>
      <c r="J6" s="1">
        <v>0.77039634549582048</v>
      </c>
    </row>
    <row r="7" spans="1:10" x14ac:dyDescent="0.25">
      <c r="A7">
        <v>0.88944086158685265</v>
      </c>
      <c r="B7">
        <v>0.65702056534891873</v>
      </c>
      <c r="C7" s="1">
        <v>0.61455164110521954</v>
      </c>
      <c r="D7" s="1">
        <v>0.795267635043856</v>
      </c>
      <c r="E7" s="1">
        <v>0.85573600882905154</v>
      </c>
      <c r="F7">
        <v>0.6381317273109034</v>
      </c>
      <c r="G7">
        <v>0.69365304685347962</v>
      </c>
      <c r="H7" s="1">
        <v>0.47230259478038505</v>
      </c>
      <c r="I7" s="1">
        <v>0.84365672480388121</v>
      </c>
      <c r="J7" s="1">
        <v>0.82708417663627365</v>
      </c>
    </row>
    <row r="8" spans="1:10" x14ac:dyDescent="0.25">
      <c r="A8">
        <v>0.90710699613114509</v>
      </c>
      <c r="B8">
        <v>0.72076569957157621</v>
      </c>
      <c r="C8" s="1">
        <v>0.68134144641912742</v>
      </c>
      <c r="D8" s="1">
        <v>0.84618524350035562</v>
      </c>
      <c r="E8" s="1">
        <v>0.87938533272856167</v>
      </c>
      <c r="F8">
        <v>0.64344056766337598</v>
      </c>
      <c r="G8">
        <v>0.70007081220522849</v>
      </c>
      <c r="H8" s="1">
        <v>0.54060737534857661</v>
      </c>
      <c r="I8" s="1">
        <v>0.7915161466710412</v>
      </c>
      <c r="J8" s="1">
        <v>0.87520735389456827</v>
      </c>
    </row>
    <row r="9" spans="1:10" x14ac:dyDescent="0.25">
      <c r="A9">
        <v>0.89967286665659052</v>
      </c>
      <c r="B9">
        <v>0.75536333658360622</v>
      </c>
      <c r="C9" s="1">
        <v>0.73241910738577165</v>
      </c>
      <c r="D9" s="1">
        <v>0.87872230592294776</v>
      </c>
      <c r="E9" s="1">
        <v>0.85180141766043693</v>
      </c>
      <c r="F9">
        <v>0.67402500279634647</v>
      </c>
      <c r="G9">
        <v>0.7009413374785104</v>
      </c>
      <c r="H9" s="1">
        <v>0.61866039074379886</v>
      </c>
      <c r="I9" s="1">
        <v>0.80266653426010592</v>
      </c>
      <c r="J9" s="1">
        <v>0.92564066371299869</v>
      </c>
    </row>
    <row r="10" spans="1:10" x14ac:dyDescent="0.25">
      <c r="A10">
        <v>0.91826243178591127</v>
      </c>
      <c r="B10">
        <v>0.80168743690358268</v>
      </c>
      <c r="C10" s="1">
        <v>0.77058446081833298</v>
      </c>
      <c r="D10" s="1">
        <v>0.9192498107392858</v>
      </c>
      <c r="E10" s="1">
        <v>0.88471507859490828</v>
      </c>
      <c r="F10">
        <v>0.73847843828541204</v>
      </c>
      <c r="G10">
        <v>0.76474240399587101</v>
      </c>
      <c r="H10" s="1">
        <v>0.67062816008377513</v>
      </c>
      <c r="I10" s="1">
        <v>0.84653977367111899</v>
      </c>
      <c r="J10" s="1">
        <v>0.92891177119653567</v>
      </c>
    </row>
    <row r="11" spans="1:10" x14ac:dyDescent="0.25">
      <c r="A11">
        <v>0.91950357379900016</v>
      </c>
      <c r="B11">
        <v>0.82747542056239098</v>
      </c>
      <c r="C11" s="1">
        <v>0.76611609012484261</v>
      </c>
      <c r="D11" s="1">
        <v>0.94535396246351955</v>
      </c>
      <c r="E11" s="1">
        <v>0.91138952908853466</v>
      </c>
      <c r="F11">
        <v>0.79559516619143067</v>
      </c>
      <c r="G11">
        <v>0.83664480179911316</v>
      </c>
      <c r="H11" s="1">
        <v>0.70083799361322574</v>
      </c>
      <c r="I11" s="1">
        <v>0.84081709409034133</v>
      </c>
      <c r="J11" s="1">
        <v>0.93008570615672093</v>
      </c>
    </row>
    <row r="12" spans="1:10" x14ac:dyDescent="0.25">
      <c r="A12">
        <v>0.92008618270876108</v>
      </c>
      <c r="B12">
        <v>0.82872410155205534</v>
      </c>
      <c r="C12" s="1">
        <v>0.79942120680858031</v>
      </c>
      <c r="D12" s="1">
        <v>0.94578382608170031</v>
      </c>
      <c r="E12" s="1">
        <v>0.91208656805699195</v>
      </c>
      <c r="F12">
        <v>0.82964423271610788</v>
      </c>
      <c r="G12">
        <v>0.83782711756664741</v>
      </c>
      <c r="H12" s="1">
        <v>0.758255591140926</v>
      </c>
      <c r="I12" s="1">
        <v>0.92073255216503691</v>
      </c>
      <c r="J12" s="1">
        <v>0.93063567487666632</v>
      </c>
    </row>
    <row r="13" spans="1:10" ht="15.6" x14ac:dyDescent="0.3">
      <c r="A13" s="1"/>
      <c r="B13" s="1"/>
      <c r="C13" s="1"/>
      <c r="D13" s="1"/>
      <c r="E13" s="1"/>
      <c r="F13" s="2"/>
      <c r="G13" s="2"/>
      <c r="H13" s="2"/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"/>
  <sheetViews>
    <sheetView zoomScale="70" zoomScaleNormal="70" workbookViewId="0">
      <selection sqref="A1:S13"/>
    </sheetView>
  </sheetViews>
  <sheetFormatPr defaultColWidth="13.33203125" defaultRowHeight="14.4" x14ac:dyDescent="0.25"/>
  <cols>
    <col min="1" max="16384" width="13.33203125" style="1"/>
  </cols>
  <sheetData>
    <row r="1" spans="1:19" x14ac:dyDescent="0.25">
      <c r="F1" s="1" t="s">
        <v>0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1" t="s">
        <v>6</v>
      </c>
      <c r="M1" s="1" t="s">
        <v>7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12</v>
      </c>
      <c r="S1" s="1" t="s">
        <v>13</v>
      </c>
    </row>
    <row r="2" spans="1:19" ht="15.6" x14ac:dyDescent="0.3">
      <c r="A2" s="1">
        <v>3386264</v>
      </c>
      <c r="B2" s="1" t="s">
        <v>14</v>
      </c>
      <c r="C2" s="1" t="s">
        <v>15</v>
      </c>
      <c r="D2" s="1" t="s">
        <v>15</v>
      </c>
      <c r="E2" s="1" t="s">
        <v>16</v>
      </c>
      <c r="F2" s="2">
        <v>1</v>
      </c>
      <c r="G2" s="2">
        <v>0.99999988080000002</v>
      </c>
      <c r="H2" s="2">
        <v>1.0000001190000001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1</v>
      </c>
      <c r="Q2" s="1">
        <v>1</v>
      </c>
      <c r="R2" s="1">
        <f>F2*0.14+G2*0.21+H2*0.21+I2*0.08+J2*0.05+K2*0.05+L2*0+M2*0+N2*0+O2*0+P2*0.1+Q2*0.16</f>
        <v>0.81999999995799999</v>
      </c>
    </row>
    <row r="4" spans="1:19" ht="15.6" x14ac:dyDescent="0.3">
      <c r="A4" s="1">
        <v>3251083</v>
      </c>
      <c r="B4" s="1" t="s">
        <v>17</v>
      </c>
      <c r="C4" s="1" t="s">
        <v>15</v>
      </c>
      <c r="D4" s="1" t="s">
        <v>15</v>
      </c>
      <c r="E4" s="1" t="s">
        <v>18</v>
      </c>
      <c r="F4" s="2">
        <v>4.2664602629999999E-2</v>
      </c>
      <c r="G4" s="2">
        <v>0.71810483930000002</v>
      </c>
      <c r="H4" s="2">
        <v>0.67582976819999996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1</v>
      </c>
      <c r="Q4" s="1">
        <v>1</v>
      </c>
      <c r="R4" s="1">
        <f t="shared" ref="R4:R7" si="0">F4*0.14+G4*0.21+H4*0.21+I4*0.08+J4*0.05+K4*0.05+L4*0+M4*0+N4*0+O4*0+P4*0.1+Q4*0.16</f>
        <v>0.55869931194319999</v>
      </c>
      <c r="S4" s="1">
        <v>3.6666666666666599</v>
      </c>
    </row>
    <row r="5" spans="1:19" ht="15.6" x14ac:dyDescent="0.3">
      <c r="A5" s="1">
        <v>490298</v>
      </c>
      <c r="B5" s="1" t="s">
        <v>19</v>
      </c>
      <c r="C5" s="1" t="s">
        <v>15</v>
      </c>
      <c r="D5" s="1" t="s">
        <v>15</v>
      </c>
      <c r="E5" s="1" t="s">
        <v>20</v>
      </c>
      <c r="F5" s="2">
        <v>0.22172115689999999</v>
      </c>
      <c r="G5" s="2">
        <v>0.73657172920000002</v>
      </c>
      <c r="H5" s="2">
        <v>0.68362885709999999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1</v>
      </c>
      <c r="Q5" s="1">
        <v>1</v>
      </c>
      <c r="R5" s="1">
        <f t="shared" si="0"/>
        <v>0.58928308508900007</v>
      </c>
      <c r="S5" s="1">
        <v>3.5</v>
      </c>
    </row>
    <row r="6" spans="1:19" ht="15.6" x14ac:dyDescent="0.3">
      <c r="A6" s="1">
        <v>1994402</v>
      </c>
      <c r="B6" s="1" t="s">
        <v>21</v>
      </c>
      <c r="C6" s="1" t="s">
        <v>15</v>
      </c>
      <c r="D6" s="1" t="s">
        <v>15</v>
      </c>
      <c r="E6" s="1" t="s">
        <v>22</v>
      </c>
      <c r="F6" s="2">
        <v>7.74546869E-2</v>
      </c>
      <c r="G6" s="2">
        <v>0.72209227090000006</v>
      </c>
      <c r="H6" s="2">
        <v>0.67064917089999998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1</v>
      </c>
      <c r="Q6" s="1">
        <v>1</v>
      </c>
      <c r="R6" s="1">
        <f t="shared" si="0"/>
        <v>0.56331935894399998</v>
      </c>
      <c r="S6" s="1">
        <v>3.3333333333333299</v>
      </c>
    </row>
    <row r="7" spans="1:19" ht="15.6" x14ac:dyDescent="0.3">
      <c r="A7" s="1">
        <v>72773</v>
      </c>
      <c r="B7" s="1" t="s">
        <v>23</v>
      </c>
      <c r="C7" s="1" t="s">
        <v>15</v>
      </c>
      <c r="D7" s="1" t="s">
        <v>15</v>
      </c>
      <c r="E7" s="1" t="s">
        <v>24</v>
      </c>
      <c r="F7" s="2">
        <v>6.8256974260000006E-2</v>
      </c>
      <c r="G7" s="2">
        <v>0.70158624650000001</v>
      </c>
      <c r="H7" s="2">
        <v>0.80533301830000004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1</v>
      </c>
      <c r="Q7" s="1">
        <v>0.33333333333333298</v>
      </c>
      <c r="R7" s="1">
        <f t="shared" si="0"/>
        <v>0.47934235533773323</v>
      </c>
      <c r="S7" s="1">
        <v>3</v>
      </c>
    </row>
    <row r="8" spans="1:19" ht="15.6" x14ac:dyDescent="0.3">
      <c r="A8" s="1">
        <v>2881861</v>
      </c>
      <c r="B8" s="1" t="s">
        <v>25</v>
      </c>
      <c r="C8" s="1" t="s">
        <v>15</v>
      </c>
      <c r="D8" s="1" t="s">
        <v>15</v>
      </c>
      <c r="E8" s="1" t="s">
        <v>26</v>
      </c>
      <c r="F8" s="2">
        <v>0.13006947090000001</v>
      </c>
      <c r="G8" s="2">
        <v>0.76741534469999995</v>
      </c>
      <c r="H8" s="2">
        <v>0.77244132759999995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1</v>
      </c>
      <c r="Q8" s="1">
        <v>1</v>
      </c>
      <c r="R8" s="1">
        <f t="shared" ref="R8:R13" si="1">F8*0.14+G8*0.21+H8*0.21+I8*0.08+J8*0.05+K8*0.05+L8*0+M8*0+N8*0+O8*0+P8*0.1+Q8*0.16</f>
        <v>0.60157962710900004</v>
      </c>
      <c r="S8" s="1">
        <v>2.6666666669999999</v>
      </c>
    </row>
    <row r="9" spans="1:19" ht="15.6" x14ac:dyDescent="0.3">
      <c r="A9" s="1">
        <v>3478300</v>
      </c>
      <c r="B9" s="1" t="s">
        <v>27</v>
      </c>
      <c r="C9" s="1" t="s">
        <v>15</v>
      </c>
      <c r="D9" s="1" t="s">
        <v>15</v>
      </c>
      <c r="E9" s="1" t="s">
        <v>28</v>
      </c>
      <c r="F9" s="2">
        <v>9.6128460740000005E-2</v>
      </c>
      <c r="G9" s="2">
        <v>0.67395311589999995</v>
      </c>
      <c r="H9" s="2">
        <v>0.74647349119999995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1</v>
      </c>
      <c r="Q9" s="1">
        <v>0.33333333333333298</v>
      </c>
      <c r="R9" s="1">
        <f t="shared" si="1"/>
        <v>0.46508090532793328</v>
      </c>
      <c r="S9" s="1">
        <v>2.6666666666666599</v>
      </c>
    </row>
    <row r="10" spans="1:19" ht="15.6" x14ac:dyDescent="0.3">
      <c r="A10" s="1">
        <v>158953</v>
      </c>
      <c r="B10" s="1" t="s">
        <v>29</v>
      </c>
      <c r="C10" s="1" t="s">
        <v>15</v>
      </c>
      <c r="D10" s="1" t="s">
        <v>15</v>
      </c>
      <c r="E10" s="1" t="s">
        <v>30</v>
      </c>
      <c r="F10" s="2">
        <v>7.0990469649999999E-2</v>
      </c>
      <c r="G10" s="2">
        <v>0.73697543139999999</v>
      </c>
      <c r="H10" s="2">
        <v>0.68369442219999998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1</v>
      </c>
      <c r="Q10" s="1">
        <v>1</v>
      </c>
      <c r="R10" s="1">
        <f t="shared" si="1"/>
        <v>0.56827933500700001</v>
      </c>
      <c r="S10" s="1">
        <v>1.8333333329999999</v>
      </c>
    </row>
    <row r="11" spans="1:19" ht="15.6" x14ac:dyDescent="0.3">
      <c r="A11" s="1">
        <v>490322</v>
      </c>
      <c r="B11" s="1" t="s">
        <v>31</v>
      </c>
      <c r="F11" s="2">
        <v>0.1636200364</v>
      </c>
      <c r="G11" s="2">
        <v>0.67989730829999995</v>
      </c>
      <c r="H11" s="2">
        <v>0.65967404839999999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f t="shared" si="1"/>
        <v>0.30421679000299995</v>
      </c>
      <c r="S11" s="1">
        <v>1.6666666666666601</v>
      </c>
    </row>
    <row r="12" spans="1:19" ht="15.6" x14ac:dyDescent="0.3">
      <c r="A12" s="1">
        <v>3251169</v>
      </c>
      <c r="B12" s="1" t="s">
        <v>32</v>
      </c>
      <c r="C12" s="1" t="s">
        <v>15</v>
      </c>
      <c r="D12" s="1" t="s">
        <v>15</v>
      </c>
      <c r="E12" s="1" t="s">
        <v>33</v>
      </c>
      <c r="F12" s="2">
        <v>7.5234808410000006E-2</v>
      </c>
      <c r="G12" s="2">
        <v>0.82886373999999996</v>
      </c>
      <c r="H12" s="2">
        <v>0.62932562830000005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1</v>
      </c>
      <c r="Q12" s="1">
        <v>1</v>
      </c>
      <c r="R12" s="1">
        <f t="shared" si="1"/>
        <v>0.57675264052039998</v>
      </c>
      <c r="S12" s="1">
        <v>0.66666666666666596</v>
      </c>
    </row>
    <row r="13" spans="1:19" ht="15.6" x14ac:dyDescent="0.3">
      <c r="A13" s="1">
        <v>829614</v>
      </c>
      <c r="B13" s="1" t="s">
        <v>34</v>
      </c>
      <c r="C13" s="1" t="s">
        <v>15</v>
      </c>
      <c r="D13" s="1" t="s">
        <v>15</v>
      </c>
      <c r="E13" s="1" t="s">
        <v>15</v>
      </c>
      <c r="F13" s="2">
        <v>6.152112698E-2</v>
      </c>
      <c r="G13" s="2">
        <v>0.74880474809999997</v>
      </c>
      <c r="H13" s="2">
        <v>0.59121680259999998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f t="shared" si="1"/>
        <v>0.29001748342419997</v>
      </c>
      <c r="S13" s="1">
        <v>0.33333333333333298</v>
      </c>
    </row>
    <row r="20" spans="6:8" ht="15.6" x14ac:dyDescent="0.3">
      <c r="F20" s="2"/>
      <c r="G20" s="2"/>
      <c r="H20" s="2"/>
    </row>
    <row r="21" spans="6:8" ht="15.6" x14ac:dyDescent="0.3">
      <c r="F21" s="2"/>
      <c r="G21" s="2"/>
      <c r="H21" s="2"/>
    </row>
    <row r="22" spans="6:8" ht="15.6" x14ac:dyDescent="0.3">
      <c r="F22" s="2"/>
      <c r="G22" s="2"/>
      <c r="H22" s="2"/>
    </row>
    <row r="23" spans="6:8" ht="15.6" x14ac:dyDescent="0.3">
      <c r="F23" s="2"/>
      <c r="G23" s="2"/>
      <c r="H23" s="2"/>
    </row>
    <row r="24" spans="6:8" ht="15.6" x14ac:dyDescent="0.3">
      <c r="F24" s="2"/>
      <c r="G24" s="2"/>
      <c r="H24" s="2"/>
    </row>
    <row r="25" spans="6:8" ht="15.6" x14ac:dyDescent="0.3">
      <c r="F25" s="2"/>
      <c r="G25" s="2"/>
      <c r="H25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3"/>
  <sheetViews>
    <sheetView workbookViewId="0">
      <selection activeCell="W4" sqref="W4:W13"/>
    </sheetView>
  </sheetViews>
  <sheetFormatPr defaultRowHeight="14.4" x14ac:dyDescent="0.25"/>
  <sheetData>
    <row r="1" spans="1:23" x14ac:dyDescent="0.25">
      <c r="A1" s="1"/>
      <c r="B1" s="1"/>
      <c r="C1" s="1"/>
      <c r="D1" s="1"/>
      <c r="E1" s="1"/>
      <c r="F1" s="1" t="s">
        <v>0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1" t="s">
        <v>10</v>
      </c>
      <c r="M1" s="1" t="s">
        <v>11</v>
      </c>
      <c r="N1" s="1" t="s">
        <v>12</v>
      </c>
      <c r="O1" s="1" t="s">
        <v>13</v>
      </c>
      <c r="Q1" s="1" t="s">
        <v>35</v>
      </c>
      <c r="R1" s="1" t="s">
        <v>36</v>
      </c>
      <c r="S1" s="1" t="s">
        <v>37</v>
      </c>
      <c r="T1" s="1" t="s">
        <v>38</v>
      </c>
      <c r="U1" s="1" t="s">
        <v>40</v>
      </c>
      <c r="V1" s="1" t="s">
        <v>39</v>
      </c>
      <c r="W1" s="1" t="s">
        <v>41</v>
      </c>
    </row>
    <row r="2" spans="1:23" ht="15.6" x14ac:dyDescent="0.3">
      <c r="A2" s="1">
        <v>3386264</v>
      </c>
      <c r="B2" s="1" t="s">
        <v>14</v>
      </c>
      <c r="C2" s="1" t="s">
        <v>15</v>
      </c>
      <c r="D2" s="1" t="s">
        <v>15</v>
      </c>
      <c r="E2" s="1" t="s">
        <v>16</v>
      </c>
      <c r="F2" s="2">
        <v>1</v>
      </c>
      <c r="G2" s="2">
        <v>0.99999988080000002</v>
      </c>
      <c r="H2" s="2">
        <v>1.0000001190000001</v>
      </c>
      <c r="I2" s="1">
        <v>1</v>
      </c>
      <c r="J2" s="1">
        <v>1</v>
      </c>
      <c r="K2" s="1">
        <v>0</v>
      </c>
      <c r="L2" s="1">
        <v>1</v>
      </c>
      <c r="M2" s="1">
        <v>1</v>
      </c>
      <c r="N2" s="1">
        <f>F2*0.14+G2*0.21+H2*0.21+I2*0.08+J2*0.05+K2*0.05+L2*0.1+M2*0.16</f>
        <v>0.949999999958</v>
      </c>
      <c r="O2" s="1"/>
      <c r="Q2" s="1"/>
      <c r="R2" s="1"/>
      <c r="S2" s="1"/>
      <c r="T2" s="1"/>
      <c r="U2" s="1"/>
      <c r="V2" s="1"/>
      <c r="W2" s="1"/>
    </row>
    <row r="3" spans="1:23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Q3" s="1"/>
      <c r="R3" s="1"/>
      <c r="S3" s="1"/>
      <c r="T3" s="1"/>
      <c r="U3" s="1"/>
      <c r="V3" s="1"/>
      <c r="W3" s="1"/>
    </row>
    <row r="4" spans="1:23" ht="15.6" x14ac:dyDescent="0.3">
      <c r="A4" s="1">
        <v>3251083</v>
      </c>
      <c r="B4" s="1" t="s">
        <v>17</v>
      </c>
      <c r="C4" s="1" t="s">
        <v>15</v>
      </c>
      <c r="D4" s="1" t="s">
        <v>15</v>
      </c>
      <c r="E4" s="1" t="s">
        <v>18</v>
      </c>
      <c r="F4" s="2">
        <v>4.2664602629999999E-2</v>
      </c>
      <c r="G4" s="2">
        <v>0.71810483930000002</v>
      </c>
      <c r="H4" s="2">
        <v>0.67582976819999996</v>
      </c>
      <c r="I4" s="1">
        <v>0.85714285714285698</v>
      </c>
      <c r="J4" s="1">
        <v>0.79999999999999905</v>
      </c>
      <c r="K4" s="1">
        <v>1</v>
      </c>
      <c r="L4" s="1">
        <v>1</v>
      </c>
      <c r="M4" s="1">
        <v>1</v>
      </c>
      <c r="N4" s="1">
        <f t="shared" ref="N4:N13" si="0">F4*0.14+G4*0.21+H4*0.21+I4*0.08+J4*0.05+K4*0.05+L4*0.1+M4*0.16</f>
        <v>0.71727074051462858</v>
      </c>
      <c r="O4" s="1">
        <v>3.6666666666666599</v>
      </c>
      <c r="Q4" s="1">
        <v>1</v>
      </c>
      <c r="R4" s="1">
        <v>3.6666666666666599</v>
      </c>
      <c r="S4" s="1">
        <f>LOG(Q4+1, 2)</f>
        <v>1</v>
      </c>
      <c r="T4" s="1">
        <f>R4/S4</f>
        <v>3.6666666666666599</v>
      </c>
      <c r="U4" s="1">
        <f>T4</f>
        <v>3.6666666666666599</v>
      </c>
      <c r="V4" s="1">
        <v>4.1666666670000003</v>
      </c>
      <c r="W4" s="1">
        <f>U4/V4</f>
        <v>0.87999999992959832</v>
      </c>
    </row>
    <row r="5" spans="1:23" ht="15.6" x14ac:dyDescent="0.3">
      <c r="A5" s="1">
        <v>490298</v>
      </c>
      <c r="B5" s="1" t="s">
        <v>19</v>
      </c>
      <c r="C5" s="1" t="s">
        <v>15</v>
      </c>
      <c r="D5" s="1" t="s">
        <v>15</v>
      </c>
      <c r="E5" s="1" t="s">
        <v>20</v>
      </c>
      <c r="F5" s="2">
        <v>0.22172115689999999</v>
      </c>
      <c r="G5" s="2">
        <v>0.73657172920000002</v>
      </c>
      <c r="H5" s="2">
        <v>0.68362885709999999</v>
      </c>
      <c r="I5" s="1">
        <v>0.57142857142857095</v>
      </c>
      <c r="J5" s="1">
        <v>1</v>
      </c>
      <c r="K5" s="1">
        <v>1</v>
      </c>
      <c r="L5" s="1">
        <v>1</v>
      </c>
      <c r="M5" s="1">
        <v>1</v>
      </c>
      <c r="N5" s="1">
        <f t="shared" si="0"/>
        <v>0.73499737080328564</v>
      </c>
      <c r="O5" s="1">
        <v>3.5</v>
      </c>
      <c r="Q5" s="1">
        <v>2</v>
      </c>
      <c r="R5" s="1">
        <v>3.5</v>
      </c>
      <c r="S5" s="1">
        <f t="shared" ref="S5:S13" si="1">LOG(Q5+1, 2)</f>
        <v>1.5849625007211563</v>
      </c>
      <c r="T5" s="1">
        <f t="shared" ref="T5:T13" si="2">R5/S5</f>
        <v>2.2082541375001008</v>
      </c>
      <c r="U5" s="1">
        <f>SUM(T$4:T5)</f>
        <v>5.8749208041667611</v>
      </c>
      <c r="V5" s="1">
        <v>6.6903856812858304</v>
      </c>
      <c r="W5" s="1">
        <f t="shared" ref="W5:W13" si="3">U5/V5</f>
        <v>0.87811392108528719</v>
      </c>
    </row>
    <row r="6" spans="1:23" ht="15.6" x14ac:dyDescent="0.3">
      <c r="A6" s="1">
        <v>1994402</v>
      </c>
      <c r="B6" s="1" t="s">
        <v>21</v>
      </c>
      <c r="C6" s="1" t="s">
        <v>15</v>
      </c>
      <c r="D6" s="1" t="s">
        <v>15</v>
      </c>
      <c r="E6" s="1" t="s">
        <v>22</v>
      </c>
      <c r="F6" s="2">
        <v>7.74546869E-2</v>
      </c>
      <c r="G6" s="2">
        <v>0.72209227090000006</v>
      </c>
      <c r="H6" s="2">
        <v>0.67064917089999998</v>
      </c>
      <c r="I6" s="1">
        <v>0.92857142857142805</v>
      </c>
      <c r="J6" s="1">
        <v>0.6</v>
      </c>
      <c r="K6" s="1">
        <v>0</v>
      </c>
      <c r="L6" s="1">
        <v>1</v>
      </c>
      <c r="M6" s="1">
        <v>1</v>
      </c>
      <c r="N6" s="1">
        <f t="shared" si="0"/>
        <v>0.66760507322971419</v>
      </c>
      <c r="O6" s="1">
        <v>3.3333333333333299</v>
      </c>
      <c r="Q6" s="1">
        <v>3</v>
      </c>
      <c r="R6" s="1">
        <v>3.3333333333333299</v>
      </c>
      <c r="S6" s="1">
        <f t="shared" si="1"/>
        <v>2</v>
      </c>
      <c r="T6" s="1">
        <f t="shared" si="2"/>
        <v>1.666666666666665</v>
      </c>
      <c r="U6" s="1">
        <f>SUM(T$4:T6)</f>
        <v>7.5415874708334263</v>
      </c>
      <c r="V6" s="1">
        <v>8.523719014785831</v>
      </c>
      <c r="W6" s="1">
        <f t="shared" si="3"/>
        <v>0.88477664007357215</v>
      </c>
    </row>
    <row r="7" spans="1:23" ht="15.6" x14ac:dyDescent="0.3">
      <c r="A7" s="1">
        <v>72773</v>
      </c>
      <c r="B7" s="1" t="s">
        <v>23</v>
      </c>
      <c r="C7" s="1" t="s">
        <v>15</v>
      </c>
      <c r="D7" s="1" t="s">
        <v>15</v>
      </c>
      <c r="E7" s="1" t="s">
        <v>24</v>
      </c>
      <c r="F7" s="2">
        <v>6.8256974260000006E-2</v>
      </c>
      <c r="G7" s="2">
        <v>0.70158624650000001</v>
      </c>
      <c r="H7" s="2">
        <v>0.80533301830000004</v>
      </c>
      <c r="I7" s="1">
        <v>0.5</v>
      </c>
      <c r="J7" s="1">
        <v>0.8</v>
      </c>
      <c r="K7" s="1">
        <v>0</v>
      </c>
      <c r="L7" s="1">
        <v>1</v>
      </c>
      <c r="M7" s="1">
        <v>0.33333333333333298</v>
      </c>
      <c r="N7" s="1">
        <f t="shared" si="0"/>
        <v>0.55934235533773313</v>
      </c>
      <c r="O7" s="1">
        <v>3</v>
      </c>
      <c r="Q7" s="1">
        <v>4</v>
      </c>
      <c r="R7" s="1">
        <v>3</v>
      </c>
      <c r="S7" s="1">
        <f t="shared" si="1"/>
        <v>2.3219280948873622</v>
      </c>
      <c r="T7" s="1">
        <f t="shared" si="2"/>
        <v>1.2920296742201793</v>
      </c>
      <c r="U7" s="1">
        <f>SUM(T$4:T7)</f>
        <v>8.833617145053605</v>
      </c>
      <c r="V7" s="1">
        <v>10.10286639438827</v>
      </c>
      <c r="W7" s="1">
        <f t="shared" si="3"/>
        <v>0.87436741219900904</v>
      </c>
    </row>
    <row r="8" spans="1:23" ht="15.6" x14ac:dyDescent="0.3">
      <c r="A8" s="1">
        <v>2881861</v>
      </c>
      <c r="B8" s="1" t="s">
        <v>25</v>
      </c>
      <c r="C8" s="1" t="s">
        <v>15</v>
      </c>
      <c r="D8" s="1" t="s">
        <v>15</v>
      </c>
      <c r="E8" s="1" t="s">
        <v>26</v>
      </c>
      <c r="F8" s="2">
        <v>0.13006947090000001</v>
      </c>
      <c r="G8" s="2">
        <v>0.76741534469999995</v>
      </c>
      <c r="H8" s="2">
        <v>0.77244132759999995</v>
      </c>
      <c r="I8" s="1">
        <v>0.5</v>
      </c>
      <c r="J8" s="1">
        <v>0.8</v>
      </c>
      <c r="K8" s="1">
        <v>1</v>
      </c>
      <c r="L8" s="1">
        <v>1</v>
      </c>
      <c r="M8" s="1">
        <v>1</v>
      </c>
      <c r="N8" s="1">
        <f t="shared" si="0"/>
        <v>0.73157962710900004</v>
      </c>
      <c r="O8" s="1">
        <v>2.6666666669999999</v>
      </c>
      <c r="Q8" s="1">
        <v>5</v>
      </c>
      <c r="R8" s="1">
        <v>2.6666666669999999</v>
      </c>
      <c r="S8" s="1">
        <f t="shared" si="1"/>
        <v>2.5849625007211561</v>
      </c>
      <c r="T8" s="1">
        <f t="shared" si="2"/>
        <v>1.0316074860877285</v>
      </c>
      <c r="U8" s="1">
        <f>SUM(T$4:T8)</f>
        <v>9.8652246311413343</v>
      </c>
      <c r="V8" s="1">
        <v>11.091490235270699</v>
      </c>
      <c r="W8" s="1">
        <f t="shared" si="3"/>
        <v>0.88944086158685265</v>
      </c>
    </row>
    <row r="9" spans="1:23" ht="15.6" x14ac:dyDescent="0.3">
      <c r="A9" s="1">
        <v>3478300</v>
      </c>
      <c r="B9" s="1" t="s">
        <v>27</v>
      </c>
      <c r="C9" s="1" t="s">
        <v>15</v>
      </c>
      <c r="D9" s="1" t="s">
        <v>15</v>
      </c>
      <c r="E9" s="1" t="s">
        <v>28</v>
      </c>
      <c r="F9" s="2">
        <v>9.6128460740000005E-2</v>
      </c>
      <c r="G9" s="2">
        <v>0.67395311589999995</v>
      </c>
      <c r="H9" s="2">
        <v>0.74647349119999995</v>
      </c>
      <c r="I9" s="1">
        <v>0.85714285714285698</v>
      </c>
      <c r="J9" s="1">
        <v>0.6</v>
      </c>
      <c r="K9" s="1">
        <v>0</v>
      </c>
      <c r="L9" s="1">
        <v>1</v>
      </c>
      <c r="M9" s="1">
        <v>0.33333333333333298</v>
      </c>
      <c r="N9" s="1">
        <f t="shared" si="0"/>
        <v>0.56365233389936176</v>
      </c>
      <c r="O9" s="1">
        <v>2.6666666666666599</v>
      </c>
      <c r="Q9" s="1">
        <v>6</v>
      </c>
      <c r="R9" s="1">
        <v>2.6666666666666599</v>
      </c>
      <c r="S9" s="1">
        <f t="shared" si="1"/>
        <v>2.8073549220576042</v>
      </c>
      <c r="T9" s="1">
        <f t="shared" si="2"/>
        <v>0.94988583228805668</v>
      </c>
      <c r="U9" s="1">
        <f>SUM(T$4:T9)</f>
        <v>10.815110463429392</v>
      </c>
      <c r="V9" s="1">
        <v>11.922640338522751</v>
      </c>
      <c r="W9" s="1">
        <f t="shared" si="3"/>
        <v>0.90710699613114509</v>
      </c>
    </row>
    <row r="10" spans="1:23" ht="15.6" x14ac:dyDescent="0.3">
      <c r="A10" s="1">
        <v>158953</v>
      </c>
      <c r="B10" s="1" t="s">
        <v>29</v>
      </c>
      <c r="C10" s="1" t="s">
        <v>15</v>
      </c>
      <c r="D10" s="1" t="s">
        <v>15</v>
      </c>
      <c r="E10" s="1" t="s">
        <v>30</v>
      </c>
      <c r="F10" s="2">
        <v>7.0990469649999999E-2</v>
      </c>
      <c r="G10" s="2">
        <v>0.73697543139999999</v>
      </c>
      <c r="H10" s="2">
        <v>0.68369442219999998</v>
      </c>
      <c r="I10" s="1">
        <v>0.92857142857142805</v>
      </c>
      <c r="J10" s="1">
        <v>0.19999999999999901</v>
      </c>
      <c r="K10" s="1">
        <v>0</v>
      </c>
      <c r="L10" s="1">
        <v>1</v>
      </c>
      <c r="M10" s="1">
        <v>1</v>
      </c>
      <c r="N10" s="1">
        <f t="shared" si="0"/>
        <v>0.65256504929271419</v>
      </c>
      <c r="O10" s="1">
        <v>1.8333333329999999</v>
      </c>
      <c r="Q10" s="1">
        <v>7</v>
      </c>
      <c r="R10" s="1">
        <v>1.8333333329999999</v>
      </c>
      <c r="S10" s="1">
        <f t="shared" si="1"/>
        <v>3</v>
      </c>
      <c r="T10" s="1">
        <f t="shared" si="2"/>
        <v>0.61111111099999993</v>
      </c>
      <c r="U10" s="1">
        <f>SUM(T$4:T10)</f>
        <v>11.426221574429391</v>
      </c>
      <c r="V10" s="1">
        <v>12.700418116300527</v>
      </c>
      <c r="W10" s="1">
        <f t="shared" si="3"/>
        <v>0.89967286665659052</v>
      </c>
    </row>
    <row r="11" spans="1:23" ht="15.6" x14ac:dyDescent="0.3">
      <c r="A11" s="1">
        <v>490322</v>
      </c>
      <c r="B11" s="1" t="s">
        <v>31</v>
      </c>
      <c r="C11" s="1"/>
      <c r="D11" s="1"/>
      <c r="E11" s="1"/>
      <c r="F11" s="2">
        <v>0.1636200364</v>
      </c>
      <c r="G11" s="2">
        <v>0.67989730829999995</v>
      </c>
      <c r="H11" s="2">
        <v>0.65967404839999999</v>
      </c>
      <c r="I11" s="1">
        <v>0.64285714285714202</v>
      </c>
      <c r="J11" s="1">
        <v>0.79999999999999905</v>
      </c>
      <c r="K11" s="1">
        <v>1</v>
      </c>
      <c r="L11" s="1">
        <v>0</v>
      </c>
      <c r="M11" s="1">
        <v>0</v>
      </c>
      <c r="N11" s="1">
        <f t="shared" si="0"/>
        <v>0.44564536143157124</v>
      </c>
      <c r="O11" s="1">
        <v>1.6666666666666601</v>
      </c>
      <c r="Q11" s="1">
        <v>8</v>
      </c>
      <c r="R11" s="1">
        <v>1.6666666666666601</v>
      </c>
      <c r="S11" s="1">
        <f t="shared" si="1"/>
        <v>3.1699250014423126</v>
      </c>
      <c r="T11" s="1">
        <f t="shared" si="2"/>
        <v>0.52577479464287913</v>
      </c>
      <c r="U11" s="1">
        <f>SUM(T$4:T11)</f>
        <v>11.951996369072271</v>
      </c>
      <c r="V11" s="1">
        <v>13.015882993086256</v>
      </c>
      <c r="W11" s="1">
        <f t="shared" si="3"/>
        <v>0.91826243178591127</v>
      </c>
    </row>
    <row r="12" spans="1:23" ht="15.6" x14ac:dyDescent="0.3">
      <c r="A12" s="1">
        <v>3251169</v>
      </c>
      <c r="B12" s="1" t="s">
        <v>32</v>
      </c>
      <c r="C12" s="1" t="s">
        <v>15</v>
      </c>
      <c r="D12" s="1" t="s">
        <v>15</v>
      </c>
      <c r="E12" s="1" t="s">
        <v>33</v>
      </c>
      <c r="F12" s="2">
        <v>7.5234808410000006E-2</v>
      </c>
      <c r="G12" s="2">
        <v>0.82886373999999996</v>
      </c>
      <c r="H12" s="2">
        <v>0.62932562830000005</v>
      </c>
      <c r="I12" s="1">
        <v>0.57142857142857095</v>
      </c>
      <c r="J12" s="1">
        <v>1</v>
      </c>
      <c r="K12" s="1">
        <v>1</v>
      </c>
      <c r="L12" s="1">
        <v>1</v>
      </c>
      <c r="M12" s="1">
        <v>1</v>
      </c>
      <c r="N12" s="1">
        <f t="shared" si="0"/>
        <v>0.72246692623468567</v>
      </c>
      <c r="O12" s="1">
        <v>0.66666666666666596</v>
      </c>
      <c r="Q12" s="1">
        <v>9</v>
      </c>
      <c r="R12" s="1">
        <v>0.66666666666666596</v>
      </c>
      <c r="S12" s="1">
        <f t="shared" si="1"/>
        <v>3.3219280948873626</v>
      </c>
      <c r="T12" s="1">
        <f t="shared" si="2"/>
        <v>0.20068666377598723</v>
      </c>
      <c r="U12" s="1">
        <f>SUM(T$4:T12)</f>
        <v>12.152683032848259</v>
      </c>
      <c r="V12" s="1">
        <v>13.216569656862244</v>
      </c>
      <c r="W12" s="1">
        <f t="shared" si="3"/>
        <v>0.91950357379900016</v>
      </c>
    </row>
    <row r="13" spans="1:23" ht="15.6" x14ac:dyDescent="0.3">
      <c r="A13" s="1">
        <v>829614</v>
      </c>
      <c r="B13" s="1" t="s">
        <v>34</v>
      </c>
      <c r="C13" s="1" t="s">
        <v>15</v>
      </c>
      <c r="D13" s="1" t="s">
        <v>15</v>
      </c>
      <c r="E13" s="1" t="s">
        <v>15</v>
      </c>
      <c r="F13" s="2">
        <v>6.152112698E-2</v>
      </c>
      <c r="G13" s="2">
        <v>0.74880474809999997</v>
      </c>
      <c r="H13" s="2">
        <v>0.59121680259999998</v>
      </c>
      <c r="I13" s="1">
        <v>0.85714285714285698</v>
      </c>
      <c r="J13" s="1">
        <v>1</v>
      </c>
      <c r="K13" s="1">
        <v>1</v>
      </c>
      <c r="L13" s="1">
        <v>0</v>
      </c>
      <c r="M13" s="1">
        <v>0</v>
      </c>
      <c r="N13" s="1">
        <f t="shared" si="0"/>
        <v>0.45858891199562851</v>
      </c>
      <c r="O13" s="1">
        <v>0.33333333333333298</v>
      </c>
      <c r="Q13" s="1">
        <v>10</v>
      </c>
      <c r="R13" s="1">
        <v>0.33333333333333298</v>
      </c>
      <c r="S13" s="1">
        <f t="shared" si="1"/>
        <v>3.4594316186372978</v>
      </c>
      <c r="T13" s="1">
        <f t="shared" si="2"/>
        <v>9.6354942105962502E-2</v>
      </c>
      <c r="U13" s="1">
        <f>SUM(T$4:T13)</f>
        <v>12.249037974954222</v>
      </c>
      <c r="V13" s="1">
        <v>13.312924598968207</v>
      </c>
      <c r="W13" s="1">
        <f t="shared" si="3"/>
        <v>0.92008618270876108</v>
      </c>
    </row>
  </sheetData>
  <sortState ref="A4:O13">
    <sortCondition descending="1" ref="O4:O13"/>
  </sortState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3"/>
  <sheetViews>
    <sheetView workbookViewId="0">
      <selection activeCell="W4" sqref="W4:W13"/>
    </sheetView>
  </sheetViews>
  <sheetFormatPr defaultRowHeight="14.4" x14ac:dyDescent="0.25"/>
  <sheetData>
    <row r="1" spans="1:23" x14ac:dyDescent="0.25">
      <c r="A1" s="1"/>
      <c r="B1" s="1"/>
      <c r="C1" s="1"/>
      <c r="D1" s="1"/>
      <c r="E1" s="1"/>
      <c r="F1" s="1" t="s">
        <v>0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1" t="s">
        <v>10</v>
      </c>
      <c r="M1" s="1" t="s">
        <v>11</v>
      </c>
      <c r="N1" s="1" t="s">
        <v>12</v>
      </c>
      <c r="O1" s="1" t="s">
        <v>13</v>
      </c>
      <c r="Q1" s="1" t="s">
        <v>35</v>
      </c>
      <c r="R1" s="1" t="s">
        <v>36</v>
      </c>
      <c r="S1" s="1" t="s">
        <v>37</v>
      </c>
      <c r="T1" s="1" t="s">
        <v>38</v>
      </c>
      <c r="U1" s="1" t="s">
        <v>40</v>
      </c>
      <c r="V1" s="1" t="s">
        <v>39</v>
      </c>
      <c r="W1" s="1" t="s">
        <v>41</v>
      </c>
    </row>
    <row r="2" spans="1:23" ht="15.6" x14ac:dyDescent="0.3">
      <c r="A2" s="1">
        <v>3386264</v>
      </c>
      <c r="B2" s="1" t="s">
        <v>14</v>
      </c>
      <c r="C2" s="1" t="s">
        <v>15</v>
      </c>
      <c r="D2" s="1" t="s">
        <v>15</v>
      </c>
      <c r="E2" s="1" t="s">
        <v>16</v>
      </c>
      <c r="F2" s="2">
        <v>1</v>
      </c>
      <c r="G2" s="2">
        <v>0.99999988080000002</v>
      </c>
      <c r="H2" s="2">
        <v>1.0000001190000001</v>
      </c>
      <c r="I2" s="1">
        <v>0</v>
      </c>
      <c r="J2" s="1">
        <v>0</v>
      </c>
      <c r="K2" s="1">
        <v>0</v>
      </c>
      <c r="L2" s="1">
        <v>1</v>
      </c>
      <c r="M2" s="1">
        <v>1</v>
      </c>
      <c r="N2" s="1">
        <f>F2*0.14+G2*0.21+H2*0.21+I2*0.08+J2*0.05+K2*0.05+L2*0.1+M2*0.16</f>
        <v>0.81999999995799999</v>
      </c>
      <c r="O2" s="1"/>
      <c r="Q2" s="1"/>
      <c r="R2" s="1"/>
      <c r="S2" s="1"/>
      <c r="T2" s="1"/>
      <c r="U2" s="1"/>
      <c r="V2" s="1"/>
      <c r="W2" s="1"/>
    </row>
    <row r="3" spans="1:23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Q3" s="1"/>
      <c r="R3" s="1"/>
      <c r="S3" s="1"/>
      <c r="T3" s="1"/>
      <c r="U3" s="1"/>
      <c r="V3" s="1"/>
      <c r="W3" s="1"/>
    </row>
    <row r="4" spans="1:23" ht="15.6" x14ac:dyDescent="0.3">
      <c r="A4" s="1">
        <v>2881861</v>
      </c>
      <c r="B4" s="1" t="s">
        <v>25</v>
      </c>
      <c r="C4" s="1" t="s">
        <v>15</v>
      </c>
      <c r="D4" s="1" t="s">
        <v>15</v>
      </c>
      <c r="E4" s="1" t="s">
        <v>26</v>
      </c>
      <c r="F4" s="2">
        <v>0.13006947090000001</v>
      </c>
      <c r="G4" s="2">
        <v>0.76741534469999995</v>
      </c>
      <c r="H4" s="2">
        <v>0.77244132759999995</v>
      </c>
      <c r="I4" s="1">
        <v>0</v>
      </c>
      <c r="J4" s="1">
        <v>0</v>
      </c>
      <c r="K4" s="1">
        <v>0</v>
      </c>
      <c r="L4" s="1">
        <v>1</v>
      </c>
      <c r="M4" s="1">
        <v>1</v>
      </c>
      <c r="N4" s="1">
        <f t="shared" ref="N4:N13" si="0">F4*0.14+G4*0.21+H4*0.21+I4*0.08+J4*0.05+K4*0.05+L4*0.1+M4*0.16</f>
        <v>0.60157962710900004</v>
      </c>
      <c r="O4" s="1">
        <v>2.6666666669999999</v>
      </c>
      <c r="Q4" s="1">
        <v>1</v>
      </c>
      <c r="R4" s="1">
        <v>2.6666666669999999</v>
      </c>
      <c r="S4" s="1">
        <f>LOG(Q4+1, 2)</f>
        <v>1</v>
      </c>
      <c r="T4" s="1">
        <f>R4/S4</f>
        <v>2.6666666669999999</v>
      </c>
      <c r="U4" s="1">
        <f>T4</f>
        <v>2.6666666669999999</v>
      </c>
      <c r="V4" s="1">
        <v>4.1666666670000003</v>
      </c>
      <c r="W4" s="1">
        <f>U4/V4</f>
        <v>0.64000000002879998</v>
      </c>
    </row>
    <row r="5" spans="1:23" ht="15.6" x14ac:dyDescent="0.3">
      <c r="A5" s="1">
        <v>490298</v>
      </c>
      <c r="B5" s="1" t="s">
        <v>19</v>
      </c>
      <c r="C5" s="1" t="s">
        <v>15</v>
      </c>
      <c r="D5" s="1" t="s">
        <v>15</v>
      </c>
      <c r="E5" s="1" t="s">
        <v>20</v>
      </c>
      <c r="F5" s="2">
        <v>0.22172115689999999</v>
      </c>
      <c r="G5" s="2">
        <v>0.73657172920000002</v>
      </c>
      <c r="H5" s="2">
        <v>0.68362885709999999</v>
      </c>
      <c r="I5" s="1">
        <v>0</v>
      </c>
      <c r="J5" s="1">
        <v>0</v>
      </c>
      <c r="K5" s="1">
        <v>0</v>
      </c>
      <c r="L5" s="1">
        <v>1</v>
      </c>
      <c r="M5" s="1">
        <v>1</v>
      </c>
      <c r="N5" s="1">
        <f t="shared" si="0"/>
        <v>0.58928308508900007</v>
      </c>
      <c r="O5" s="1">
        <v>3.5</v>
      </c>
      <c r="Q5" s="1">
        <v>2</v>
      </c>
      <c r="R5" s="1">
        <v>3.5</v>
      </c>
      <c r="S5" s="1">
        <f t="shared" ref="S5:S13" si="1">LOG(Q5+1, 2)</f>
        <v>1.5849625007211563</v>
      </c>
      <c r="T5" s="1">
        <f t="shared" ref="T5:T13" si="2">R5/S5</f>
        <v>2.2082541375001008</v>
      </c>
      <c r="U5" s="1">
        <f>SUM(T$4:T5)</f>
        <v>4.8749208045001007</v>
      </c>
      <c r="V5" s="1">
        <v>6.6903856812858304</v>
      </c>
      <c r="W5" s="1">
        <f t="shared" ref="W5:W13" si="3">U5/V5</f>
        <v>0.728645706948719</v>
      </c>
    </row>
    <row r="6" spans="1:23" ht="15.6" x14ac:dyDescent="0.3">
      <c r="A6" s="1">
        <v>3251169</v>
      </c>
      <c r="B6" s="1" t="s">
        <v>32</v>
      </c>
      <c r="C6" s="1" t="s">
        <v>15</v>
      </c>
      <c r="D6" s="1" t="s">
        <v>15</v>
      </c>
      <c r="E6" s="1" t="s">
        <v>33</v>
      </c>
      <c r="F6" s="2">
        <v>7.5234808410000006E-2</v>
      </c>
      <c r="G6" s="2">
        <v>0.82886373999999996</v>
      </c>
      <c r="H6" s="2">
        <v>0.62932562830000005</v>
      </c>
      <c r="I6" s="1">
        <v>0</v>
      </c>
      <c r="J6" s="1">
        <v>0</v>
      </c>
      <c r="K6" s="1">
        <v>0</v>
      </c>
      <c r="L6" s="1">
        <v>1</v>
      </c>
      <c r="M6" s="1">
        <v>1</v>
      </c>
      <c r="N6" s="1">
        <f t="shared" si="0"/>
        <v>0.57675264052039998</v>
      </c>
      <c r="O6" s="1">
        <v>0.66666666666666596</v>
      </c>
      <c r="Q6" s="1">
        <v>3</v>
      </c>
      <c r="R6" s="1">
        <v>0.66666666666666596</v>
      </c>
      <c r="S6" s="1">
        <f t="shared" si="1"/>
        <v>2</v>
      </c>
      <c r="T6" s="1">
        <f t="shared" si="2"/>
        <v>0.33333333333333298</v>
      </c>
      <c r="U6" s="1">
        <f>SUM(T$4:T6)</f>
        <v>5.2082541378334337</v>
      </c>
      <c r="V6" s="1">
        <v>8.523719014785831</v>
      </c>
      <c r="W6" s="1">
        <f t="shared" si="3"/>
        <v>0.61103071661546293</v>
      </c>
    </row>
    <row r="7" spans="1:23" ht="15.6" x14ac:dyDescent="0.3">
      <c r="A7" s="1">
        <v>158953</v>
      </c>
      <c r="B7" s="1" t="s">
        <v>29</v>
      </c>
      <c r="C7" s="1" t="s">
        <v>15</v>
      </c>
      <c r="D7" s="1" t="s">
        <v>15</v>
      </c>
      <c r="E7" s="1" t="s">
        <v>30</v>
      </c>
      <c r="F7" s="2">
        <v>7.0990469649999999E-2</v>
      </c>
      <c r="G7" s="2">
        <v>0.73697543139999999</v>
      </c>
      <c r="H7" s="2">
        <v>0.68369442219999998</v>
      </c>
      <c r="I7" s="1">
        <v>0</v>
      </c>
      <c r="J7" s="1">
        <v>0</v>
      </c>
      <c r="K7" s="1">
        <v>0</v>
      </c>
      <c r="L7" s="1">
        <v>1</v>
      </c>
      <c r="M7" s="1">
        <v>1</v>
      </c>
      <c r="N7" s="1">
        <f t="shared" si="0"/>
        <v>0.56827933500700001</v>
      </c>
      <c r="O7" s="1">
        <v>1.8333333329999999</v>
      </c>
      <c r="Q7" s="1">
        <v>4</v>
      </c>
      <c r="R7" s="1">
        <v>1.8333333329999999</v>
      </c>
      <c r="S7" s="1">
        <f t="shared" si="1"/>
        <v>2.3219280948873622</v>
      </c>
      <c r="T7" s="1">
        <f t="shared" si="2"/>
        <v>0.78957368965766173</v>
      </c>
      <c r="U7" s="1">
        <f>SUM(T$4:T7)</f>
        <v>5.9978278274910952</v>
      </c>
      <c r="V7" s="1">
        <v>10.10286639438827</v>
      </c>
      <c r="W7" s="1">
        <f t="shared" si="3"/>
        <v>0.59367585330264727</v>
      </c>
    </row>
    <row r="8" spans="1:23" ht="15.6" x14ac:dyDescent="0.3">
      <c r="A8" s="1">
        <v>1994402</v>
      </c>
      <c r="B8" s="1" t="s">
        <v>21</v>
      </c>
      <c r="C8" s="1" t="s">
        <v>15</v>
      </c>
      <c r="D8" s="1" t="s">
        <v>15</v>
      </c>
      <c r="E8" s="1" t="s">
        <v>22</v>
      </c>
      <c r="F8" s="2">
        <v>7.74546869E-2</v>
      </c>
      <c r="G8" s="2">
        <v>0.72209227090000006</v>
      </c>
      <c r="H8" s="2">
        <v>0.67064917089999998</v>
      </c>
      <c r="I8" s="1">
        <v>0</v>
      </c>
      <c r="J8" s="1">
        <v>0</v>
      </c>
      <c r="K8" s="1">
        <v>0</v>
      </c>
      <c r="L8" s="1">
        <v>1</v>
      </c>
      <c r="M8" s="1">
        <v>1</v>
      </c>
      <c r="N8" s="1">
        <f t="shared" si="0"/>
        <v>0.56331935894399998</v>
      </c>
      <c r="O8" s="1">
        <v>3.3333333333333299</v>
      </c>
      <c r="Q8" s="1">
        <v>5</v>
      </c>
      <c r="R8" s="1">
        <v>3.3333333333333299</v>
      </c>
      <c r="S8" s="1">
        <f t="shared" si="1"/>
        <v>2.5849625007211561</v>
      </c>
      <c r="T8" s="1">
        <f t="shared" si="2"/>
        <v>1.2895093574484706</v>
      </c>
      <c r="U8" s="1">
        <f>SUM(T$4:T8)</f>
        <v>7.2873371849395658</v>
      </c>
      <c r="V8" s="1">
        <v>11.091490235270699</v>
      </c>
      <c r="W8" s="1">
        <f t="shared" si="3"/>
        <v>0.65702056534891873</v>
      </c>
    </row>
    <row r="9" spans="1:23" ht="15.6" x14ac:dyDescent="0.3">
      <c r="A9" s="1">
        <v>3251083</v>
      </c>
      <c r="B9" s="1" t="s">
        <v>17</v>
      </c>
      <c r="C9" s="1" t="s">
        <v>15</v>
      </c>
      <c r="D9" s="1" t="s">
        <v>15</v>
      </c>
      <c r="E9" s="1" t="s">
        <v>18</v>
      </c>
      <c r="F9" s="2">
        <v>4.2664602629999999E-2</v>
      </c>
      <c r="G9" s="2">
        <v>0.71810483930000002</v>
      </c>
      <c r="H9" s="2">
        <v>0.67582976819999996</v>
      </c>
      <c r="I9" s="1">
        <v>0</v>
      </c>
      <c r="J9" s="1">
        <v>0</v>
      </c>
      <c r="K9" s="1">
        <v>0</v>
      </c>
      <c r="L9" s="1">
        <v>1</v>
      </c>
      <c r="M9" s="1">
        <v>1</v>
      </c>
      <c r="N9" s="1">
        <f t="shared" si="0"/>
        <v>0.55869931194319999</v>
      </c>
      <c r="O9" s="1">
        <v>3.6666666666666599</v>
      </c>
      <c r="Q9" s="1">
        <v>6</v>
      </c>
      <c r="R9" s="1">
        <v>3.6666666666666599</v>
      </c>
      <c r="S9" s="1">
        <f t="shared" si="1"/>
        <v>2.8073549220576042</v>
      </c>
      <c r="T9" s="1">
        <f t="shared" si="2"/>
        <v>1.3060930193960789</v>
      </c>
      <c r="U9" s="1">
        <f>SUM(T$4:T9)</f>
        <v>8.593430204335645</v>
      </c>
      <c r="V9" s="1">
        <v>11.922640338522751</v>
      </c>
      <c r="W9" s="1">
        <f t="shared" si="3"/>
        <v>0.72076569957157621</v>
      </c>
    </row>
    <row r="10" spans="1:23" ht="15.6" x14ac:dyDescent="0.3">
      <c r="A10" s="1">
        <v>72773</v>
      </c>
      <c r="B10" s="1" t="s">
        <v>23</v>
      </c>
      <c r="C10" s="1" t="s">
        <v>15</v>
      </c>
      <c r="D10" s="1" t="s">
        <v>15</v>
      </c>
      <c r="E10" s="1" t="s">
        <v>24</v>
      </c>
      <c r="F10" s="2">
        <v>6.8256974260000006E-2</v>
      </c>
      <c r="G10" s="2">
        <v>0.70158624650000001</v>
      </c>
      <c r="H10" s="2">
        <v>0.80533301830000004</v>
      </c>
      <c r="I10" s="1">
        <v>0</v>
      </c>
      <c r="J10" s="1">
        <v>0</v>
      </c>
      <c r="K10" s="1">
        <v>0</v>
      </c>
      <c r="L10" s="1">
        <v>1</v>
      </c>
      <c r="M10" s="1">
        <v>0.33333333333333298</v>
      </c>
      <c r="N10" s="1">
        <f t="shared" si="0"/>
        <v>0.47934235533773323</v>
      </c>
      <c r="O10" s="1">
        <v>3</v>
      </c>
      <c r="Q10" s="1">
        <v>7</v>
      </c>
      <c r="R10" s="1">
        <v>3</v>
      </c>
      <c r="S10" s="1">
        <f t="shared" si="1"/>
        <v>3</v>
      </c>
      <c r="T10" s="1">
        <f t="shared" si="2"/>
        <v>1</v>
      </c>
      <c r="U10" s="1">
        <f>SUM(T$4:T10)</f>
        <v>9.593430204335645</v>
      </c>
      <c r="V10" s="1">
        <v>12.700418116300527</v>
      </c>
      <c r="W10" s="1">
        <f t="shared" si="3"/>
        <v>0.75536333658360622</v>
      </c>
    </row>
    <row r="11" spans="1:23" ht="15.6" x14ac:dyDescent="0.3">
      <c r="A11" s="1">
        <v>3478300</v>
      </c>
      <c r="B11" s="1" t="s">
        <v>27</v>
      </c>
      <c r="C11" s="1" t="s">
        <v>15</v>
      </c>
      <c r="D11" s="1" t="s">
        <v>15</v>
      </c>
      <c r="E11" s="1" t="s">
        <v>28</v>
      </c>
      <c r="F11" s="2">
        <v>9.6128460740000005E-2</v>
      </c>
      <c r="G11" s="2">
        <v>0.67395311589999995</v>
      </c>
      <c r="H11" s="2">
        <v>0.74647349119999995</v>
      </c>
      <c r="I11" s="1">
        <v>0</v>
      </c>
      <c r="J11" s="1">
        <v>0</v>
      </c>
      <c r="K11" s="1">
        <v>0</v>
      </c>
      <c r="L11" s="1">
        <v>1</v>
      </c>
      <c r="M11" s="1">
        <v>0.33333333333333298</v>
      </c>
      <c r="N11" s="1">
        <f t="shared" si="0"/>
        <v>0.46508090532793328</v>
      </c>
      <c r="O11" s="1">
        <v>2.6666666666666599</v>
      </c>
      <c r="Q11" s="1">
        <v>8</v>
      </c>
      <c r="R11" s="1">
        <v>2.6666666666666599</v>
      </c>
      <c r="S11" s="1">
        <f t="shared" si="1"/>
        <v>3.1699250014423126</v>
      </c>
      <c r="T11" s="1">
        <f t="shared" si="2"/>
        <v>0.84123967142860767</v>
      </c>
      <c r="U11" s="1">
        <f>SUM(T$4:T11)</f>
        <v>10.434669875764254</v>
      </c>
      <c r="V11" s="1">
        <v>13.015882993086256</v>
      </c>
      <c r="W11" s="1">
        <f t="shared" si="3"/>
        <v>0.80168743690358268</v>
      </c>
    </row>
    <row r="12" spans="1:23" ht="15.6" x14ac:dyDescent="0.3">
      <c r="A12" s="1">
        <v>490322</v>
      </c>
      <c r="B12" s="1" t="s">
        <v>31</v>
      </c>
      <c r="C12" s="1"/>
      <c r="D12" s="1"/>
      <c r="E12" s="1"/>
      <c r="F12" s="2">
        <v>0.1636200364</v>
      </c>
      <c r="G12" s="2">
        <v>0.67989730829999995</v>
      </c>
      <c r="H12" s="2">
        <v>0.65967404839999999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f t="shared" si="0"/>
        <v>0.30421679000299995</v>
      </c>
      <c r="O12" s="1">
        <v>1.6666666666666601</v>
      </c>
      <c r="Q12" s="1">
        <v>9</v>
      </c>
      <c r="R12" s="1">
        <v>1.6666666666666601</v>
      </c>
      <c r="S12" s="1">
        <f t="shared" si="1"/>
        <v>3.3219280948873626</v>
      </c>
      <c r="T12" s="1">
        <f t="shared" si="2"/>
        <v>0.50171665943996668</v>
      </c>
      <c r="U12" s="1">
        <f>SUM(T$4:T12)</f>
        <v>10.936386535204221</v>
      </c>
      <c r="V12" s="1">
        <v>13.216569656862244</v>
      </c>
      <c r="W12" s="1">
        <f t="shared" si="3"/>
        <v>0.82747542056239098</v>
      </c>
    </row>
    <row r="13" spans="1:23" ht="15.6" x14ac:dyDescent="0.3">
      <c r="A13" s="1">
        <v>829614</v>
      </c>
      <c r="B13" s="1" t="s">
        <v>34</v>
      </c>
      <c r="C13" s="1" t="s">
        <v>15</v>
      </c>
      <c r="D13" s="1" t="s">
        <v>15</v>
      </c>
      <c r="E13" s="1" t="s">
        <v>15</v>
      </c>
      <c r="F13" s="2">
        <v>6.152112698E-2</v>
      </c>
      <c r="G13" s="2">
        <v>0.74880474809999997</v>
      </c>
      <c r="H13" s="2">
        <v>0.59121680259999998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f t="shared" si="0"/>
        <v>0.29001748342419997</v>
      </c>
      <c r="O13" s="1">
        <v>0.33333333333333298</v>
      </c>
      <c r="Q13" s="1">
        <v>10</v>
      </c>
      <c r="R13" s="1">
        <v>0.33333333333333298</v>
      </c>
      <c r="S13" s="1">
        <f t="shared" si="1"/>
        <v>3.4594316186372978</v>
      </c>
      <c r="T13" s="1">
        <f t="shared" si="2"/>
        <v>9.6354942105962502E-2</v>
      </c>
      <c r="U13" s="1">
        <f>SUM(T$4:T13)</f>
        <v>11.032741477310184</v>
      </c>
      <c r="V13" s="1">
        <v>13.312924598968207</v>
      </c>
      <c r="W13" s="1">
        <f t="shared" si="3"/>
        <v>0.82872410155205534</v>
      </c>
    </row>
  </sheetData>
  <sortState ref="A4:O13">
    <sortCondition descending="1" ref="N4:N13"/>
  </sortState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"/>
  <sheetViews>
    <sheetView workbookViewId="0">
      <selection activeCell="U4" sqref="U4:U13"/>
    </sheetView>
  </sheetViews>
  <sheetFormatPr defaultRowHeight="14.4" x14ac:dyDescent="0.25"/>
  <sheetData>
    <row r="1" spans="1:21" x14ac:dyDescent="0.25">
      <c r="A1" s="1"/>
      <c r="B1" s="1"/>
      <c r="C1" s="1"/>
      <c r="D1" s="1"/>
      <c r="E1" s="1"/>
      <c r="F1" s="1" t="s">
        <v>0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1" t="s">
        <v>12</v>
      </c>
      <c r="M1" s="1" t="s">
        <v>13</v>
      </c>
      <c r="O1" s="1" t="s">
        <v>35</v>
      </c>
      <c r="P1" s="1" t="s">
        <v>36</v>
      </c>
      <c r="Q1" s="1" t="s">
        <v>37</v>
      </c>
      <c r="R1" s="1" t="s">
        <v>38</v>
      </c>
      <c r="S1" s="1" t="s">
        <v>40</v>
      </c>
      <c r="T1" s="1" t="s">
        <v>39</v>
      </c>
      <c r="U1" s="1" t="s">
        <v>41</v>
      </c>
    </row>
    <row r="2" spans="1:21" ht="15.6" x14ac:dyDescent="0.3">
      <c r="A2" s="1">
        <v>3386264</v>
      </c>
      <c r="B2" s="1" t="s">
        <v>14</v>
      </c>
      <c r="C2" s="1" t="s">
        <v>15</v>
      </c>
      <c r="D2" s="1" t="s">
        <v>15</v>
      </c>
      <c r="E2" s="1" t="s">
        <v>16</v>
      </c>
      <c r="F2" s="2">
        <v>1</v>
      </c>
      <c r="G2" s="2">
        <v>0.99999988080000002</v>
      </c>
      <c r="H2" s="2">
        <v>1.0000001190000001</v>
      </c>
      <c r="I2" s="1">
        <v>1</v>
      </c>
      <c r="J2" s="1">
        <v>1</v>
      </c>
      <c r="K2" s="1">
        <v>0</v>
      </c>
      <c r="L2" s="1">
        <f>F2*0.14+G2*0.21+H2*0.21+I2*0.08+J2*0.05+K2*0.05</f>
        <v>0.68999999995799999</v>
      </c>
      <c r="M2" s="1"/>
      <c r="O2" s="1"/>
      <c r="P2" s="1"/>
      <c r="Q2" s="1"/>
      <c r="R2" s="1"/>
      <c r="S2" s="1"/>
      <c r="T2" s="1"/>
      <c r="U2" s="1"/>
    </row>
    <row r="3" spans="1:2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O3" s="1"/>
      <c r="P3" s="1"/>
      <c r="Q3" s="1"/>
      <c r="R3" s="1"/>
      <c r="S3" s="1"/>
      <c r="T3" s="1"/>
      <c r="U3" s="1"/>
    </row>
    <row r="4" spans="1:21" ht="15.6" x14ac:dyDescent="0.3">
      <c r="A4" s="1">
        <v>490298</v>
      </c>
      <c r="B4" s="1" t="s">
        <v>19</v>
      </c>
      <c r="C4" s="1" t="s">
        <v>15</v>
      </c>
      <c r="D4" s="1" t="s">
        <v>15</v>
      </c>
      <c r="E4" s="1" t="s">
        <v>20</v>
      </c>
      <c r="F4" s="2">
        <v>0.22172115689999999</v>
      </c>
      <c r="G4" s="2">
        <v>0.73657172920000002</v>
      </c>
      <c r="H4" s="2">
        <v>0.68362885709999999</v>
      </c>
      <c r="I4" s="1">
        <v>0.57142857142857095</v>
      </c>
      <c r="J4" s="1">
        <v>1</v>
      </c>
      <c r="K4" s="1">
        <v>1</v>
      </c>
      <c r="L4" s="1">
        <f t="shared" ref="L4:L13" si="0">F4*0.14+G4*0.21+H4*0.21+I4*0.08+J4*0.05+K4*0.05</f>
        <v>0.47499737080328563</v>
      </c>
      <c r="M4" s="1">
        <v>3.5</v>
      </c>
      <c r="O4" s="1">
        <v>1</v>
      </c>
      <c r="P4" s="1">
        <v>3.5</v>
      </c>
      <c r="Q4" s="1">
        <f>LOG(O4+1, 2)</f>
        <v>1</v>
      </c>
      <c r="R4" s="1">
        <f>P4/Q4</f>
        <v>3.5</v>
      </c>
      <c r="S4" s="1">
        <f>R4</f>
        <v>3.5</v>
      </c>
      <c r="T4" s="1">
        <v>4.1666666670000003</v>
      </c>
      <c r="U4" s="1">
        <f>S4/T4</f>
        <v>0.83999999993279995</v>
      </c>
    </row>
    <row r="5" spans="1:21" ht="15.6" x14ac:dyDescent="0.3">
      <c r="A5" s="1">
        <v>2881861</v>
      </c>
      <c r="B5" s="1" t="s">
        <v>25</v>
      </c>
      <c r="C5" s="1" t="s">
        <v>15</v>
      </c>
      <c r="D5" s="1" t="s">
        <v>15</v>
      </c>
      <c r="E5" s="1" t="s">
        <v>26</v>
      </c>
      <c r="F5" s="2">
        <v>0.13006947090000001</v>
      </c>
      <c r="G5" s="2">
        <v>0.76741534469999995</v>
      </c>
      <c r="H5" s="2">
        <v>0.77244132759999995</v>
      </c>
      <c r="I5" s="1">
        <v>0.5</v>
      </c>
      <c r="J5" s="1">
        <v>0.8</v>
      </c>
      <c r="K5" s="1">
        <v>1</v>
      </c>
      <c r="L5" s="1">
        <f t="shared" si="0"/>
        <v>0.47157962710899998</v>
      </c>
      <c r="M5" s="1">
        <v>2.6666666669999999</v>
      </c>
      <c r="O5" s="1">
        <v>2</v>
      </c>
      <c r="P5" s="1">
        <v>2.6666666669999999</v>
      </c>
      <c r="Q5" s="1">
        <f t="shared" ref="Q5:Q13" si="1">LOG(O5+1, 2)</f>
        <v>1.5849625007211563</v>
      </c>
      <c r="R5" s="1">
        <f t="shared" ref="R5:R13" si="2">P5/Q5</f>
        <v>1.6824793430675296</v>
      </c>
      <c r="S5" s="1">
        <f>SUM(R$4:R5)</f>
        <v>5.1824793430675298</v>
      </c>
      <c r="T5" s="1">
        <v>6.6903856812858304</v>
      </c>
      <c r="U5" s="1">
        <f t="shared" ref="U5:U13" si="3">S5/T5</f>
        <v>0.77461593246616911</v>
      </c>
    </row>
    <row r="6" spans="1:21" ht="15.6" x14ac:dyDescent="0.3">
      <c r="A6" s="1">
        <v>3251169</v>
      </c>
      <c r="B6" s="1" t="s">
        <v>32</v>
      </c>
      <c r="C6" s="1" t="s">
        <v>15</v>
      </c>
      <c r="D6" s="1" t="s">
        <v>15</v>
      </c>
      <c r="E6" s="1" t="s">
        <v>33</v>
      </c>
      <c r="F6" s="2">
        <v>7.5234808410000006E-2</v>
      </c>
      <c r="G6" s="2">
        <v>0.82886373999999996</v>
      </c>
      <c r="H6" s="2">
        <v>0.62932562830000005</v>
      </c>
      <c r="I6" s="1">
        <v>0.57142857142857095</v>
      </c>
      <c r="J6" s="1">
        <v>1</v>
      </c>
      <c r="K6" s="1">
        <v>1</v>
      </c>
      <c r="L6" s="1">
        <f t="shared" si="0"/>
        <v>0.46246692623468566</v>
      </c>
      <c r="M6" s="1">
        <v>0.66666666666666596</v>
      </c>
      <c r="O6" s="1">
        <v>3</v>
      </c>
      <c r="P6" s="1">
        <v>0.66666666666666596</v>
      </c>
      <c r="Q6" s="1">
        <f t="shared" si="1"/>
        <v>2</v>
      </c>
      <c r="R6" s="1">
        <f t="shared" si="2"/>
        <v>0.33333333333333298</v>
      </c>
      <c r="S6" s="1">
        <f>SUM(R$4:R6)</f>
        <v>5.5158126764008628</v>
      </c>
      <c r="T6" s="1">
        <v>8.523719014785831</v>
      </c>
      <c r="U6" s="1">
        <f t="shared" si="3"/>
        <v>0.64711338640243232</v>
      </c>
    </row>
    <row r="7" spans="1:21" ht="15.6" x14ac:dyDescent="0.3">
      <c r="A7" s="1">
        <v>829614</v>
      </c>
      <c r="B7" s="1" t="s">
        <v>34</v>
      </c>
      <c r="C7" s="1" t="s">
        <v>15</v>
      </c>
      <c r="D7" s="1" t="s">
        <v>15</v>
      </c>
      <c r="E7" s="1" t="s">
        <v>15</v>
      </c>
      <c r="F7" s="2">
        <v>6.152112698E-2</v>
      </c>
      <c r="G7" s="2">
        <v>0.74880474809999997</v>
      </c>
      <c r="H7" s="2">
        <v>0.59121680259999998</v>
      </c>
      <c r="I7" s="1">
        <v>0.85714285714285698</v>
      </c>
      <c r="J7" s="1">
        <v>1</v>
      </c>
      <c r="K7" s="1">
        <v>1</v>
      </c>
      <c r="L7" s="1">
        <f t="shared" si="0"/>
        <v>0.45858891199562851</v>
      </c>
      <c r="M7" s="1">
        <v>0.33333333333333298</v>
      </c>
      <c r="O7" s="1">
        <v>4</v>
      </c>
      <c r="P7" s="1">
        <v>0.33333333333333298</v>
      </c>
      <c r="Q7" s="1">
        <f t="shared" si="1"/>
        <v>2.3219280948873622</v>
      </c>
      <c r="R7" s="1">
        <f t="shared" si="2"/>
        <v>0.14355885269113089</v>
      </c>
      <c r="S7" s="1">
        <f>SUM(R$4:R7)</f>
        <v>5.6593715290919935</v>
      </c>
      <c r="T7" s="1">
        <v>10.10286639438827</v>
      </c>
      <c r="U7" s="1">
        <f t="shared" si="3"/>
        <v>0.5601748363450143</v>
      </c>
    </row>
    <row r="8" spans="1:21" ht="15.6" x14ac:dyDescent="0.3">
      <c r="A8" s="1">
        <v>3251083</v>
      </c>
      <c r="B8" s="1" t="s">
        <v>17</v>
      </c>
      <c r="C8" s="1" t="s">
        <v>15</v>
      </c>
      <c r="D8" s="1" t="s">
        <v>15</v>
      </c>
      <c r="E8" s="1" t="s">
        <v>18</v>
      </c>
      <c r="F8" s="2">
        <v>4.2664602629999999E-2</v>
      </c>
      <c r="G8" s="2">
        <v>0.71810483930000002</v>
      </c>
      <c r="H8" s="2">
        <v>0.67582976819999996</v>
      </c>
      <c r="I8" s="1">
        <v>0.85714285714285698</v>
      </c>
      <c r="J8" s="1">
        <v>0.79999999999999905</v>
      </c>
      <c r="K8" s="1">
        <v>1</v>
      </c>
      <c r="L8" s="1">
        <f t="shared" si="0"/>
        <v>0.45727074051462852</v>
      </c>
      <c r="M8" s="1">
        <v>3.6666666666666599</v>
      </c>
      <c r="O8" s="1">
        <v>5</v>
      </c>
      <c r="P8" s="1">
        <v>3.6666666666666599</v>
      </c>
      <c r="Q8" s="1">
        <f t="shared" si="1"/>
        <v>2.5849625007211561</v>
      </c>
      <c r="R8" s="1">
        <f t="shared" si="2"/>
        <v>1.4184602931933166</v>
      </c>
      <c r="S8" s="1">
        <f>SUM(R$4:R8)</f>
        <v>7.0778318222853098</v>
      </c>
      <c r="T8" s="1">
        <v>11.091490235270699</v>
      </c>
      <c r="U8" s="1">
        <f t="shared" si="3"/>
        <v>0.6381317273109034</v>
      </c>
    </row>
    <row r="9" spans="1:21" ht="15.6" x14ac:dyDescent="0.3">
      <c r="A9" s="1">
        <v>490322</v>
      </c>
      <c r="B9" s="1" t="s">
        <v>31</v>
      </c>
      <c r="C9" s="1"/>
      <c r="D9" s="1"/>
      <c r="E9" s="1"/>
      <c r="F9" s="2">
        <v>0.1636200364</v>
      </c>
      <c r="G9" s="2">
        <v>0.67989730829999995</v>
      </c>
      <c r="H9" s="2">
        <v>0.65967404839999999</v>
      </c>
      <c r="I9" s="1">
        <v>0.64285714285714202</v>
      </c>
      <c r="J9" s="1">
        <v>0.79999999999999905</v>
      </c>
      <c r="K9" s="1">
        <v>1</v>
      </c>
      <c r="L9" s="1">
        <f t="shared" si="0"/>
        <v>0.44564536143157124</v>
      </c>
      <c r="M9" s="1">
        <v>1.6666666666666601</v>
      </c>
      <c r="O9" s="1">
        <v>6</v>
      </c>
      <c r="P9" s="1">
        <v>1.6666666666666601</v>
      </c>
      <c r="Q9" s="1">
        <f t="shared" si="1"/>
        <v>2.8073549220576042</v>
      </c>
      <c r="R9" s="1">
        <f t="shared" si="2"/>
        <v>0.59367864518003455</v>
      </c>
      <c r="S9" s="1">
        <f>SUM(R$4:R9)</f>
        <v>7.6715104674653443</v>
      </c>
      <c r="T9" s="1">
        <v>11.922640338522751</v>
      </c>
      <c r="U9" s="1">
        <f t="shared" si="3"/>
        <v>0.64344056766337598</v>
      </c>
    </row>
    <row r="10" spans="1:21" ht="15.6" x14ac:dyDescent="0.3">
      <c r="A10" s="1">
        <v>3478300</v>
      </c>
      <c r="B10" s="1" t="s">
        <v>27</v>
      </c>
      <c r="C10" s="1" t="s">
        <v>15</v>
      </c>
      <c r="D10" s="1" t="s">
        <v>15</v>
      </c>
      <c r="E10" s="1" t="s">
        <v>28</v>
      </c>
      <c r="F10" s="2">
        <v>9.6128460740000005E-2</v>
      </c>
      <c r="G10" s="2">
        <v>0.67395311589999995</v>
      </c>
      <c r="H10" s="2">
        <v>0.74647349119999995</v>
      </c>
      <c r="I10" s="1">
        <v>0.85714285714285698</v>
      </c>
      <c r="J10" s="1">
        <v>0.6</v>
      </c>
      <c r="K10" s="1">
        <v>0</v>
      </c>
      <c r="L10" s="1">
        <f t="shared" si="0"/>
        <v>0.41031900056602855</v>
      </c>
      <c r="M10" s="1">
        <v>2.6666666666666599</v>
      </c>
      <c r="O10" s="1">
        <v>7</v>
      </c>
      <c r="P10" s="1">
        <v>2.6666666666666599</v>
      </c>
      <c r="Q10" s="1">
        <f t="shared" si="1"/>
        <v>3</v>
      </c>
      <c r="R10" s="1">
        <f t="shared" si="2"/>
        <v>0.88888888888888662</v>
      </c>
      <c r="S10" s="1">
        <f>SUM(R$4:R10)</f>
        <v>8.5603993563542318</v>
      </c>
      <c r="T10" s="1">
        <v>12.700418116300527</v>
      </c>
      <c r="U10" s="1">
        <f t="shared" si="3"/>
        <v>0.67402500279634647</v>
      </c>
    </row>
    <row r="11" spans="1:21" ht="15.6" x14ac:dyDescent="0.3">
      <c r="A11" s="1">
        <v>1994402</v>
      </c>
      <c r="B11" s="1" t="s">
        <v>21</v>
      </c>
      <c r="C11" s="1" t="s">
        <v>15</v>
      </c>
      <c r="D11" s="1" t="s">
        <v>15</v>
      </c>
      <c r="E11" s="1" t="s">
        <v>22</v>
      </c>
      <c r="F11" s="2">
        <v>7.74546869E-2</v>
      </c>
      <c r="G11" s="2">
        <v>0.72209227090000006</v>
      </c>
      <c r="H11" s="2">
        <v>0.67064917089999998</v>
      </c>
      <c r="I11" s="1">
        <v>0.92857142857142805</v>
      </c>
      <c r="J11" s="1">
        <v>0.6</v>
      </c>
      <c r="K11" s="1">
        <v>0</v>
      </c>
      <c r="L11" s="1">
        <f t="shared" si="0"/>
        <v>0.40760507322971418</v>
      </c>
      <c r="M11" s="1">
        <v>3.3333333333333299</v>
      </c>
      <c r="O11" s="1">
        <v>8</v>
      </c>
      <c r="P11" s="1">
        <v>3.3333333333333299</v>
      </c>
      <c r="Q11" s="1">
        <f t="shared" si="1"/>
        <v>3.1699250014423126</v>
      </c>
      <c r="R11" s="1">
        <f t="shared" si="2"/>
        <v>1.0515495892857611</v>
      </c>
      <c r="S11" s="1">
        <f>SUM(R$4:R11)</f>
        <v>9.6119489456399929</v>
      </c>
      <c r="T11" s="1">
        <v>13.015882993086256</v>
      </c>
      <c r="U11" s="1">
        <f t="shared" si="3"/>
        <v>0.73847843828541204</v>
      </c>
    </row>
    <row r="12" spans="1:21" ht="15.6" x14ac:dyDescent="0.3">
      <c r="A12" s="1">
        <v>72773</v>
      </c>
      <c r="B12" s="1" t="s">
        <v>23</v>
      </c>
      <c r="C12" s="1" t="s">
        <v>15</v>
      </c>
      <c r="D12" s="1" t="s">
        <v>15</v>
      </c>
      <c r="E12" s="1" t="s">
        <v>24</v>
      </c>
      <c r="F12" s="2">
        <v>6.8256974260000006E-2</v>
      </c>
      <c r="G12" s="2">
        <v>0.70158624650000001</v>
      </c>
      <c r="H12" s="2">
        <v>0.80533301830000004</v>
      </c>
      <c r="I12" s="1">
        <v>0.5</v>
      </c>
      <c r="J12" s="1">
        <v>0.8</v>
      </c>
      <c r="K12" s="1">
        <v>0</v>
      </c>
      <c r="L12" s="1">
        <f t="shared" si="0"/>
        <v>0.40600902200439992</v>
      </c>
      <c r="M12" s="1">
        <v>3</v>
      </c>
      <c r="O12" s="1">
        <v>9</v>
      </c>
      <c r="P12" s="1">
        <v>3</v>
      </c>
      <c r="Q12" s="1">
        <f t="shared" si="1"/>
        <v>3.3219280948873626</v>
      </c>
      <c r="R12" s="1">
        <f t="shared" si="2"/>
        <v>0.90308998699194354</v>
      </c>
      <c r="S12" s="1">
        <f>SUM(R$4:R12)</f>
        <v>10.515038932631937</v>
      </c>
      <c r="T12" s="1">
        <v>13.216569656862244</v>
      </c>
      <c r="U12" s="1">
        <f t="shared" si="3"/>
        <v>0.79559516619143067</v>
      </c>
    </row>
    <row r="13" spans="1:21" ht="15.6" x14ac:dyDescent="0.3">
      <c r="A13" s="1">
        <v>158953</v>
      </c>
      <c r="B13" s="1" t="s">
        <v>29</v>
      </c>
      <c r="C13" s="1" t="s">
        <v>15</v>
      </c>
      <c r="D13" s="1" t="s">
        <v>15</v>
      </c>
      <c r="E13" s="1" t="s">
        <v>30</v>
      </c>
      <c r="F13" s="2">
        <v>7.0990469649999999E-2</v>
      </c>
      <c r="G13" s="2">
        <v>0.73697543139999999</v>
      </c>
      <c r="H13" s="2">
        <v>0.68369442219999998</v>
      </c>
      <c r="I13" s="1">
        <v>0.92857142857142805</v>
      </c>
      <c r="J13" s="1">
        <v>0.19999999999999901</v>
      </c>
      <c r="K13" s="1">
        <v>0</v>
      </c>
      <c r="L13" s="1">
        <f t="shared" si="0"/>
        <v>0.39256504929271419</v>
      </c>
      <c r="M13" s="1">
        <v>1.8333333329999999</v>
      </c>
      <c r="O13" s="1">
        <v>10</v>
      </c>
      <c r="P13" s="1">
        <v>1.8333333329999999</v>
      </c>
      <c r="Q13" s="1">
        <f t="shared" si="1"/>
        <v>3.4594316186372978</v>
      </c>
      <c r="R13" s="1">
        <f t="shared" si="2"/>
        <v>0.52995218148643941</v>
      </c>
      <c r="S13" s="1">
        <f>SUM(R$4:R13)</f>
        <v>11.044991114118377</v>
      </c>
      <c r="T13" s="1">
        <v>13.312924598968207</v>
      </c>
      <c r="U13" s="1">
        <f t="shared" si="3"/>
        <v>0.82964423271610788</v>
      </c>
    </row>
  </sheetData>
  <sortState ref="A4:M13">
    <sortCondition descending="1" ref="L4:L13"/>
  </sortState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"/>
  <sheetViews>
    <sheetView workbookViewId="0">
      <selection activeCell="U4" sqref="U4:U13"/>
    </sheetView>
  </sheetViews>
  <sheetFormatPr defaultRowHeight="14.4" x14ac:dyDescent="0.25"/>
  <sheetData>
    <row r="1" spans="1:21" x14ac:dyDescent="0.25">
      <c r="A1" s="1"/>
      <c r="B1" s="1"/>
      <c r="C1" s="1"/>
      <c r="D1" s="1"/>
      <c r="E1" s="1"/>
      <c r="F1" s="1" t="s">
        <v>0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1" t="s">
        <v>12</v>
      </c>
      <c r="M1" s="1" t="s">
        <v>13</v>
      </c>
      <c r="O1" s="1" t="s">
        <v>35</v>
      </c>
      <c r="P1" s="1" t="s">
        <v>36</v>
      </c>
      <c r="Q1" s="1" t="s">
        <v>37</v>
      </c>
      <c r="R1" s="1" t="s">
        <v>38</v>
      </c>
      <c r="S1" s="1" t="s">
        <v>40</v>
      </c>
      <c r="T1" s="1" t="s">
        <v>39</v>
      </c>
      <c r="U1" s="1" t="s">
        <v>41</v>
      </c>
    </row>
    <row r="2" spans="1:21" ht="15.6" x14ac:dyDescent="0.3">
      <c r="A2" s="1">
        <v>3386264</v>
      </c>
      <c r="B2" s="1" t="s">
        <v>14</v>
      </c>
      <c r="C2" s="1" t="s">
        <v>15</v>
      </c>
      <c r="D2" s="1" t="s">
        <v>15</v>
      </c>
      <c r="E2" s="1" t="s">
        <v>16</v>
      </c>
      <c r="F2" s="2">
        <v>1</v>
      </c>
      <c r="G2" s="2">
        <v>0.99999988080000002</v>
      </c>
      <c r="H2" s="2">
        <v>1.0000001190000001</v>
      </c>
      <c r="I2" s="1">
        <v>0</v>
      </c>
      <c r="J2" s="1">
        <v>0</v>
      </c>
      <c r="K2" s="1">
        <v>0</v>
      </c>
      <c r="L2" s="1">
        <f>F2*0.14+G2*0.21+H2*0.21+I2*0.08+J2*0.05+K2*0.05</f>
        <v>0.55999999995799998</v>
      </c>
      <c r="M2" s="1"/>
      <c r="O2" s="1"/>
      <c r="P2" s="1"/>
      <c r="Q2" s="1"/>
      <c r="R2" s="1"/>
      <c r="S2" s="1"/>
      <c r="T2" s="1"/>
      <c r="U2" s="1"/>
    </row>
    <row r="3" spans="1:2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O3" s="1"/>
      <c r="P3" s="1"/>
      <c r="Q3" s="1"/>
      <c r="R3" s="1"/>
      <c r="S3" s="1"/>
      <c r="T3" s="1"/>
      <c r="U3" s="1"/>
    </row>
    <row r="4" spans="1:21" ht="15.6" x14ac:dyDescent="0.3">
      <c r="A4" s="1">
        <v>2881861</v>
      </c>
      <c r="B4" s="1" t="s">
        <v>25</v>
      </c>
      <c r="C4" s="1" t="s">
        <v>15</v>
      </c>
      <c r="D4" s="1" t="s">
        <v>15</v>
      </c>
      <c r="E4" s="1" t="s">
        <v>26</v>
      </c>
      <c r="F4" s="2">
        <v>0.13006947090000001</v>
      </c>
      <c r="G4" s="2">
        <v>0.76741534469999995</v>
      </c>
      <c r="H4" s="2">
        <v>0.77244132759999995</v>
      </c>
      <c r="I4" s="1">
        <v>0</v>
      </c>
      <c r="J4" s="1">
        <v>0</v>
      </c>
      <c r="K4" s="1">
        <v>0</v>
      </c>
      <c r="L4" s="1">
        <f t="shared" ref="L4:L13" si="0">F4*0.14+G4*0.21+H4*0.21+I4*0.08+J4*0.05+K4*0.05</f>
        <v>0.34157962710899997</v>
      </c>
      <c r="M4" s="1">
        <v>2.6666666669999999</v>
      </c>
      <c r="O4" s="1">
        <v>1</v>
      </c>
      <c r="P4" s="1">
        <v>2.6666666669999999</v>
      </c>
      <c r="Q4" s="1">
        <f>LOG(O4+1, 2)</f>
        <v>1</v>
      </c>
      <c r="R4" s="1">
        <f>P4/Q4</f>
        <v>2.6666666669999999</v>
      </c>
      <c r="S4" s="1">
        <f>R4</f>
        <v>2.6666666669999999</v>
      </c>
      <c r="T4" s="1">
        <v>4.1666666670000003</v>
      </c>
      <c r="U4" s="1">
        <f>S4/T4</f>
        <v>0.64000000002879998</v>
      </c>
    </row>
    <row r="5" spans="1:21" ht="15.6" x14ac:dyDescent="0.3">
      <c r="A5" s="1">
        <v>490298</v>
      </c>
      <c r="B5" s="1" t="s">
        <v>19</v>
      </c>
      <c r="C5" s="1" t="s">
        <v>15</v>
      </c>
      <c r="D5" s="1" t="s">
        <v>15</v>
      </c>
      <c r="E5" s="1" t="s">
        <v>20</v>
      </c>
      <c r="F5" s="2">
        <v>0.22172115689999999</v>
      </c>
      <c r="G5" s="2">
        <v>0.73657172920000002</v>
      </c>
      <c r="H5" s="2">
        <v>0.68362885709999999</v>
      </c>
      <c r="I5" s="1">
        <v>0</v>
      </c>
      <c r="J5" s="1">
        <v>0</v>
      </c>
      <c r="K5" s="1">
        <v>0</v>
      </c>
      <c r="L5" s="1">
        <f t="shared" si="0"/>
        <v>0.329283085089</v>
      </c>
      <c r="M5" s="1">
        <v>3.5</v>
      </c>
      <c r="O5" s="1">
        <v>2</v>
      </c>
      <c r="P5" s="1">
        <v>3.5</v>
      </c>
      <c r="Q5" s="1">
        <f t="shared" ref="Q5:Q13" si="1">LOG(O5+1, 2)</f>
        <v>1.5849625007211563</v>
      </c>
      <c r="R5" s="1">
        <f t="shared" ref="R5:R13" si="2">P5/Q5</f>
        <v>2.2082541375001008</v>
      </c>
      <c r="S5" s="1">
        <f>SUM(R$4:R5)</f>
        <v>4.8749208045001007</v>
      </c>
      <c r="T5" s="1">
        <v>6.6903856812858304</v>
      </c>
      <c r="U5" s="1">
        <f t="shared" ref="U5:U13" si="3">S5/T5</f>
        <v>0.728645706948719</v>
      </c>
    </row>
    <row r="6" spans="1:21" ht="15.6" x14ac:dyDescent="0.3">
      <c r="A6" s="1">
        <v>72773</v>
      </c>
      <c r="B6" s="1" t="s">
        <v>23</v>
      </c>
      <c r="C6" s="1" t="s">
        <v>15</v>
      </c>
      <c r="D6" s="1" t="s">
        <v>15</v>
      </c>
      <c r="E6" s="1" t="s">
        <v>24</v>
      </c>
      <c r="F6" s="2">
        <v>6.8256974260000006E-2</v>
      </c>
      <c r="G6" s="2">
        <v>0.70158624650000001</v>
      </c>
      <c r="H6" s="2">
        <v>0.80533301830000004</v>
      </c>
      <c r="I6" s="1">
        <v>0</v>
      </c>
      <c r="J6" s="1">
        <v>0</v>
      </c>
      <c r="K6" s="1">
        <v>0</v>
      </c>
      <c r="L6" s="1">
        <f t="shared" si="0"/>
        <v>0.32600902200439996</v>
      </c>
      <c r="M6" s="1">
        <v>3</v>
      </c>
      <c r="O6" s="1">
        <v>3</v>
      </c>
      <c r="P6" s="1">
        <v>3</v>
      </c>
      <c r="Q6" s="1">
        <f t="shared" si="1"/>
        <v>2</v>
      </c>
      <c r="R6" s="1">
        <f t="shared" si="2"/>
        <v>1.5</v>
      </c>
      <c r="S6" s="1">
        <f>SUM(R$4:R6)</f>
        <v>6.3749208045001007</v>
      </c>
      <c r="T6" s="1">
        <v>8.523719014785831</v>
      </c>
      <c r="U6" s="1">
        <f t="shared" si="3"/>
        <v>0.74790367836407123</v>
      </c>
    </row>
    <row r="7" spans="1:21" ht="15.6" x14ac:dyDescent="0.3">
      <c r="A7" s="1">
        <v>3251169</v>
      </c>
      <c r="B7" s="1" t="s">
        <v>32</v>
      </c>
      <c r="C7" s="1" t="s">
        <v>15</v>
      </c>
      <c r="D7" s="1" t="s">
        <v>15</v>
      </c>
      <c r="E7" s="1" t="s">
        <v>33</v>
      </c>
      <c r="F7" s="2">
        <v>7.5234808410000006E-2</v>
      </c>
      <c r="G7" s="2">
        <v>0.82886373999999996</v>
      </c>
      <c r="H7" s="2">
        <v>0.62932562830000005</v>
      </c>
      <c r="I7" s="1">
        <v>0</v>
      </c>
      <c r="J7" s="1">
        <v>0</v>
      </c>
      <c r="K7" s="1">
        <v>0</v>
      </c>
      <c r="L7" s="1">
        <f t="shared" si="0"/>
        <v>0.31675264052039998</v>
      </c>
      <c r="M7" s="1">
        <v>0.66666666666666596</v>
      </c>
      <c r="O7" s="1">
        <v>4</v>
      </c>
      <c r="P7" s="1">
        <v>0.66666666666666596</v>
      </c>
      <c r="Q7" s="1">
        <f t="shared" si="1"/>
        <v>2.3219280948873622</v>
      </c>
      <c r="R7" s="1">
        <f t="shared" si="2"/>
        <v>0.28711770538226178</v>
      </c>
      <c r="S7" s="1">
        <f>SUM(R$4:R7)</f>
        <v>6.6620385098823629</v>
      </c>
      <c r="T7" s="1">
        <v>10.10286639438827</v>
      </c>
      <c r="U7" s="1">
        <f t="shared" si="3"/>
        <v>0.65942062874184437</v>
      </c>
    </row>
    <row r="8" spans="1:21" ht="15.6" x14ac:dyDescent="0.3">
      <c r="A8" s="1">
        <v>3478300</v>
      </c>
      <c r="B8" s="1" t="s">
        <v>27</v>
      </c>
      <c r="C8" s="1" t="s">
        <v>15</v>
      </c>
      <c r="D8" s="1" t="s">
        <v>15</v>
      </c>
      <c r="E8" s="1" t="s">
        <v>28</v>
      </c>
      <c r="F8" s="2">
        <v>9.6128460740000005E-2</v>
      </c>
      <c r="G8" s="2">
        <v>0.67395311589999995</v>
      </c>
      <c r="H8" s="2">
        <v>0.74647349119999995</v>
      </c>
      <c r="I8" s="1">
        <v>0</v>
      </c>
      <c r="J8" s="1">
        <v>0</v>
      </c>
      <c r="K8" s="1">
        <v>0</v>
      </c>
      <c r="L8" s="1">
        <f t="shared" si="0"/>
        <v>0.31174757199459996</v>
      </c>
      <c r="M8" s="1">
        <v>2.6666666666666599</v>
      </c>
      <c r="O8" s="1">
        <v>5</v>
      </c>
      <c r="P8" s="1">
        <v>2.6666666666666599</v>
      </c>
      <c r="Q8" s="1">
        <f t="shared" si="1"/>
        <v>2.5849625007211561</v>
      </c>
      <c r="R8" s="1">
        <f t="shared" si="2"/>
        <v>1.0316074859587749</v>
      </c>
      <c r="S8" s="1">
        <f>SUM(R$4:R8)</f>
        <v>7.6936459958411376</v>
      </c>
      <c r="T8" s="1">
        <v>11.091490235270699</v>
      </c>
      <c r="U8" s="1">
        <f t="shared" si="3"/>
        <v>0.69365304685347962</v>
      </c>
    </row>
    <row r="9" spans="1:21" ht="15.6" x14ac:dyDescent="0.3">
      <c r="A9" s="1">
        <v>158953</v>
      </c>
      <c r="B9" s="1" t="s">
        <v>29</v>
      </c>
      <c r="C9" s="1" t="s">
        <v>15</v>
      </c>
      <c r="D9" s="1" t="s">
        <v>15</v>
      </c>
      <c r="E9" s="1" t="s">
        <v>30</v>
      </c>
      <c r="F9" s="2">
        <v>7.0990469649999999E-2</v>
      </c>
      <c r="G9" s="2">
        <v>0.73697543139999999</v>
      </c>
      <c r="H9" s="2">
        <v>0.68369442219999998</v>
      </c>
      <c r="I9" s="1">
        <v>0</v>
      </c>
      <c r="J9" s="1">
        <v>0</v>
      </c>
      <c r="K9" s="1">
        <v>0</v>
      </c>
      <c r="L9" s="1">
        <f t="shared" si="0"/>
        <v>0.308279335007</v>
      </c>
      <c r="M9" s="1">
        <v>1.8333333329999999</v>
      </c>
      <c r="O9" s="1">
        <v>6</v>
      </c>
      <c r="P9" s="1">
        <v>1.8333333329999999</v>
      </c>
      <c r="Q9" s="1">
        <f t="shared" si="1"/>
        <v>2.8073549220576042</v>
      </c>
      <c r="R9" s="1">
        <f t="shared" si="2"/>
        <v>0.65304650957930488</v>
      </c>
      <c r="S9" s="1">
        <f>SUM(R$4:R9)</f>
        <v>8.3466925054204424</v>
      </c>
      <c r="T9" s="1">
        <v>11.922640338522751</v>
      </c>
      <c r="U9" s="1">
        <f t="shared" si="3"/>
        <v>0.70007081220522849</v>
      </c>
    </row>
    <row r="10" spans="1:21" ht="15.6" x14ac:dyDescent="0.3">
      <c r="A10" s="1">
        <v>490322</v>
      </c>
      <c r="B10" s="1" t="s">
        <v>31</v>
      </c>
      <c r="C10" s="1"/>
      <c r="D10" s="1"/>
      <c r="E10" s="1"/>
      <c r="F10" s="2">
        <v>0.1636200364</v>
      </c>
      <c r="G10" s="2">
        <v>0.67989730829999995</v>
      </c>
      <c r="H10" s="2">
        <v>0.65967404839999999</v>
      </c>
      <c r="I10" s="1">
        <v>0</v>
      </c>
      <c r="J10" s="1">
        <v>0</v>
      </c>
      <c r="K10" s="1">
        <v>0</v>
      </c>
      <c r="L10" s="1">
        <f t="shared" si="0"/>
        <v>0.30421679000299995</v>
      </c>
      <c r="M10" s="1">
        <v>1.6666666666666601</v>
      </c>
      <c r="O10" s="1">
        <v>7</v>
      </c>
      <c r="P10" s="1">
        <v>1.6666666666666601</v>
      </c>
      <c r="Q10" s="1">
        <f t="shared" si="1"/>
        <v>3</v>
      </c>
      <c r="R10" s="1">
        <f t="shared" si="2"/>
        <v>0.55555555555555336</v>
      </c>
      <c r="S10" s="1">
        <f>SUM(R$4:R10)</f>
        <v>8.902248060975996</v>
      </c>
      <c r="T10" s="1">
        <v>12.700418116300527</v>
      </c>
      <c r="U10" s="1">
        <f t="shared" si="3"/>
        <v>0.7009413374785104</v>
      </c>
    </row>
    <row r="11" spans="1:21" ht="15.6" x14ac:dyDescent="0.3">
      <c r="A11" s="1">
        <v>1994402</v>
      </c>
      <c r="B11" s="1" t="s">
        <v>21</v>
      </c>
      <c r="C11" s="1" t="s">
        <v>15</v>
      </c>
      <c r="D11" s="1" t="s">
        <v>15</v>
      </c>
      <c r="E11" s="1" t="s">
        <v>22</v>
      </c>
      <c r="F11" s="2">
        <v>7.74546869E-2</v>
      </c>
      <c r="G11" s="2">
        <v>0.72209227090000006</v>
      </c>
      <c r="H11" s="2">
        <v>0.67064917089999998</v>
      </c>
      <c r="I11" s="1">
        <v>0</v>
      </c>
      <c r="J11" s="1">
        <v>0</v>
      </c>
      <c r="K11" s="1">
        <v>0</v>
      </c>
      <c r="L11" s="1">
        <f t="shared" si="0"/>
        <v>0.30331935894399997</v>
      </c>
      <c r="M11" s="1">
        <v>3.3333333333333299</v>
      </c>
      <c r="O11" s="1">
        <v>8</v>
      </c>
      <c r="P11" s="1">
        <v>3.3333333333333299</v>
      </c>
      <c r="Q11" s="1">
        <f t="shared" si="1"/>
        <v>3.1699250014423126</v>
      </c>
      <c r="R11" s="1">
        <f t="shared" si="2"/>
        <v>1.0515495892857611</v>
      </c>
      <c r="S11" s="1">
        <f>SUM(R$4:R11)</f>
        <v>9.9537976502617571</v>
      </c>
      <c r="T11" s="1">
        <v>13.015882993086256</v>
      </c>
      <c r="U11" s="1">
        <f t="shared" si="3"/>
        <v>0.76474240399587101</v>
      </c>
    </row>
    <row r="12" spans="1:21" ht="15.6" x14ac:dyDescent="0.3">
      <c r="A12" s="1">
        <v>3251083</v>
      </c>
      <c r="B12" s="1" t="s">
        <v>17</v>
      </c>
      <c r="C12" s="1" t="s">
        <v>15</v>
      </c>
      <c r="D12" s="1" t="s">
        <v>15</v>
      </c>
      <c r="E12" s="1" t="s">
        <v>18</v>
      </c>
      <c r="F12" s="2">
        <v>4.2664602629999999E-2</v>
      </c>
      <c r="G12" s="2">
        <v>0.71810483930000002</v>
      </c>
      <c r="H12" s="2">
        <v>0.67582976819999996</v>
      </c>
      <c r="I12" s="1">
        <v>0</v>
      </c>
      <c r="J12" s="1">
        <v>0</v>
      </c>
      <c r="K12" s="1">
        <v>0</v>
      </c>
      <c r="L12" s="1">
        <f t="shared" si="0"/>
        <v>0.29869931194319999</v>
      </c>
      <c r="M12" s="1">
        <v>3.6666666666666599</v>
      </c>
      <c r="O12" s="1">
        <v>9</v>
      </c>
      <c r="P12" s="1">
        <v>3.6666666666666599</v>
      </c>
      <c r="Q12" s="1">
        <f t="shared" si="1"/>
        <v>3.3219280948873626</v>
      </c>
      <c r="R12" s="1">
        <f t="shared" si="2"/>
        <v>1.103776650767929</v>
      </c>
      <c r="S12" s="1">
        <f>SUM(R$4:R12)</f>
        <v>11.057574301029685</v>
      </c>
      <c r="T12" s="1">
        <v>13.216569656862244</v>
      </c>
      <c r="U12" s="1">
        <f t="shared" si="3"/>
        <v>0.83664480179911316</v>
      </c>
    </row>
    <row r="13" spans="1:21" ht="15.6" x14ac:dyDescent="0.3">
      <c r="A13" s="1">
        <v>829614</v>
      </c>
      <c r="B13" s="1" t="s">
        <v>34</v>
      </c>
      <c r="C13" s="1" t="s">
        <v>15</v>
      </c>
      <c r="D13" s="1" t="s">
        <v>15</v>
      </c>
      <c r="E13" s="1" t="s">
        <v>15</v>
      </c>
      <c r="F13" s="2">
        <v>6.152112698E-2</v>
      </c>
      <c r="G13" s="2">
        <v>0.74880474809999997</v>
      </c>
      <c r="H13" s="2">
        <v>0.59121680259999998</v>
      </c>
      <c r="I13" s="1">
        <v>0</v>
      </c>
      <c r="J13" s="1">
        <v>0</v>
      </c>
      <c r="K13" s="1">
        <v>0</v>
      </c>
      <c r="L13" s="1">
        <f t="shared" si="0"/>
        <v>0.29001748342419997</v>
      </c>
      <c r="M13" s="1">
        <v>0.33333333333333298</v>
      </c>
      <c r="O13" s="1">
        <v>10</v>
      </c>
      <c r="P13" s="1">
        <v>0.33333333333333298</v>
      </c>
      <c r="Q13" s="1">
        <f t="shared" si="1"/>
        <v>3.4594316186372978</v>
      </c>
      <c r="R13" s="1">
        <f t="shared" si="2"/>
        <v>9.6354942105962502E-2</v>
      </c>
      <c r="S13" s="1">
        <f>SUM(R$4:R13)</f>
        <v>11.153929243135648</v>
      </c>
      <c r="T13" s="1">
        <v>13.312924598968207</v>
      </c>
      <c r="U13" s="1">
        <f t="shared" si="3"/>
        <v>0.83782711756664741</v>
      </c>
    </row>
  </sheetData>
  <sortState ref="A4:M13">
    <sortCondition descending="1" ref="L4:L13"/>
  </sortState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>
      <selection activeCell="R5" sqref="R5"/>
    </sheetView>
  </sheetViews>
  <sheetFormatPr defaultRowHeight="14.4" x14ac:dyDescent="0.25"/>
  <sheetData>
    <row r="1" spans="1:18" x14ac:dyDescent="0.25">
      <c r="A1" s="1"/>
      <c r="B1" s="1"/>
      <c r="C1" s="1"/>
      <c r="D1" s="1"/>
      <c r="E1" s="1"/>
      <c r="F1" s="1" t="s">
        <v>1</v>
      </c>
      <c r="G1" s="1" t="s">
        <v>10</v>
      </c>
      <c r="H1" s="1" t="s">
        <v>11</v>
      </c>
      <c r="I1" s="1" t="s">
        <v>12</v>
      </c>
      <c r="J1" s="1" t="s">
        <v>13</v>
      </c>
      <c r="L1" s="1" t="s">
        <v>35</v>
      </c>
      <c r="M1" s="1" t="s">
        <v>36</v>
      </c>
      <c r="N1" s="1" t="s">
        <v>37</v>
      </c>
      <c r="O1" s="1" t="s">
        <v>38</v>
      </c>
      <c r="P1" s="1" t="s">
        <v>40</v>
      </c>
      <c r="Q1" s="1" t="s">
        <v>39</v>
      </c>
      <c r="R1" s="1" t="s">
        <v>41</v>
      </c>
    </row>
    <row r="2" spans="1:18" ht="15.6" x14ac:dyDescent="0.3">
      <c r="A2" s="1">
        <v>3386264</v>
      </c>
      <c r="B2" s="1" t="s">
        <v>14</v>
      </c>
      <c r="C2" s="1" t="s">
        <v>15</v>
      </c>
      <c r="D2" s="1" t="s">
        <v>15</v>
      </c>
      <c r="E2" s="1" t="s">
        <v>16</v>
      </c>
      <c r="F2" s="2">
        <v>0.99999988080000002</v>
      </c>
      <c r="G2" s="1">
        <v>1</v>
      </c>
      <c r="H2" s="1">
        <v>1</v>
      </c>
      <c r="I2">
        <f>0.74*F2+0.1*G2+0.16*H2</f>
        <v>0.99999991179199998</v>
      </c>
      <c r="J2" s="1"/>
      <c r="L2" s="1"/>
      <c r="M2" s="1"/>
      <c r="N2" s="1"/>
      <c r="O2" s="1"/>
      <c r="P2" s="1"/>
      <c r="Q2" s="1"/>
      <c r="R2" s="1"/>
    </row>
    <row r="3" spans="1:18" x14ac:dyDescent="0.25">
      <c r="A3" s="1"/>
      <c r="B3" s="1"/>
      <c r="C3" s="1"/>
      <c r="D3" s="1"/>
      <c r="E3" s="1"/>
      <c r="F3" s="1"/>
      <c r="G3" s="1"/>
      <c r="H3" s="1"/>
      <c r="J3" s="1"/>
      <c r="L3" s="1"/>
      <c r="M3" s="1"/>
      <c r="N3" s="1"/>
      <c r="O3" s="1"/>
      <c r="P3" s="1"/>
      <c r="Q3" s="1"/>
      <c r="R3" s="1"/>
    </row>
    <row r="4" spans="1:18" ht="15.6" x14ac:dyDescent="0.3">
      <c r="A4" s="1">
        <v>3251169</v>
      </c>
      <c r="B4" s="1" t="s">
        <v>32</v>
      </c>
      <c r="C4" s="1" t="s">
        <v>15</v>
      </c>
      <c r="D4" s="1" t="s">
        <v>15</v>
      </c>
      <c r="E4" s="1" t="s">
        <v>33</v>
      </c>
      <c r="F4" s="2">
        <v>0.82886373999999996</v>
      </c>
      <c r="G4" s="1">
        <v>1</v>
      </c>
      <c r="H4" s="1">
        <v>1</v>
      </c>
      <c r="I4">
        <f t="shared" ref="I4:I13" si="0">0.74*F4+0.1*G4+0.16*H4</f>
        <v>0.87335916759999999</v>
      </c>
      <c r="J4" s="1">
        <v>0.66666666666666596</v>
      </c>
      <c r="L4" s="1">
        <v>1</v>
      </c>
      <c r="M4" s="1">
        <v>0.66666666666666596</v>
      </c>
      <c r="N4" s="1">
        <f>LOG(L4+1, 2)</f>
        <v>1</v>
      </c>
      <c r="O4" s="1">
        <f>M4/N4</f>
        <v>0.66666666666666596</v>
      </c>
      <c r="P4" s="1">
        <f>O4</f>
        <v>0.66666666666666596</v>
      </c>
      <c r="Q4" s="1">
        <v>3.6666666666666599</v>
      </c>
      <c r="R4" s="1">
        <f>P4/Q4</f>
        <v>0.18181818181818196</v>
      </c>
    </row>
    <row r="5" spans="1:18" ht="15.6" x14ac:dyDescent="0.3">
      <c r="A5" s="1">
        <v>2881861</v>
      </c>
      <c r="B5" s="1" t="s">
        <v>25</v>
      </c>
      <c r="C5" s="1" t="s">
        <v>15</v>
      </c>
      <c r="D5" s="1" t="s">
        <v>15</v>
      </c>
      <c r="E5" s="1" t="s">
        <v>26</v>
      </c>
      <c r="F5" s="2">
        <v>0.76741534469999995</v>
      </c>
      <c r="G5" s="1">
        <v>1</v>
      </c>
      <c r="H5" s="1">
        <v>1</v>
      </c>
      <c r="I5">
        <f t="shared" si="0"/>
        <v>0.82788735507799993</v>
      </c>
      <c r="J5" s="1">
        <v>2.6666666669999999</v>
      </c>
      <c r="L5" s="1">
        <v>2</v>
      </c>
      <c r="M5" s="1">
        <v>2.6666666669999999</v>
      </c>
      <c r="N5" s="1">
        <f t="shared" ref="N5:N13" si="1">LOG(L5+1, 2)</f>
        <v>1.5849625007211563</v>
      </c>
      <c r="O5" s="1">
        <f t="shared" ref="O5:O13" si="2">M5/N5</f>
        <v>1.6824793430675296</v>
      </c>
      <c r="P5" s="1">
        <f>SUM(O$4:O5)</f>
        <v>2.3491460097341954</v>
      </c>
      <c r="Q5" s="1">
        <v>5.8749208041667611</v>
      </c>
      <c r="R5" s="1">
        <f t="shared" ref="R5:R13" si="3">P5/Q5</f>
        <v>0.39986003012467403</v>
      </c>
    </row>
    <row r="6" spans="1:18" ht="15.6" x14ac:dyDescent="0.3">
      <c r="A6" s="1">
        <v>158953</v>
      </c>
      <c r="B6" s="1" t="s">
        <v>29</v>
      </c>
      <c r="C6" s="1" t="s">
        <v>15</v>
      </c>
      <c r="D6" s="1" t="s">
        <v>15</v>
      </c>
      <c r="E6" s="1" t="s">
        <v>30</v>
      </c>
      <c r="F6" s="2">
        <v>0.73697543139999999</v>
      </c>
      <c r="G6" s="1">
        <v>1</v>
      </c>
      <c r="H6" s="1">
        <v>1</v>
      </c>
      <c r="I6">
        <f t="shared" si="0"/>
        <v>0.80536181923600003</v>
      </c>
      <c r="J6" s="1">
        <v>1.8333333329999999</v>
      </c>
      <c r="L6" s="1">
        <v>3</v>
      </c>
      <c r="M6" s="1">
        <v>1.8333333329999999</v>
      </c>
      <c r="N6" s="1">
        <f t="shared" si="1"/>
        <v>2</v>
      </c>
      <c r="O6" s="1">
        <f t="shared" si="2"/>
        <v>0.91666666649999995</v>
      </c>
      <c r="P6" s="1">
        <f>SUM(O$4:O6)</f>
        <v>3.2658126762341952</v>
      </c>
      <c r="Q6" s="1">
        <v>7.5415874708334263</v>
      </c>
      <c r="R6" s="1">
        <f t="shared" si="3"/>
        <v>0.43304048237383741</v>
      </c>
    </row>
    <row r="7" spans="1:18" ht="15.6" x14ac:dyDescent="0.3">
      <c r="A7" s="1">
        <v>490298</v>
      </c>
      <c r="B7" s="1" t="s">
        <v>19</v>
      </c>
      <c r="C7" s="1" t="s">
        <v>15</v>
      </c>
      <c r="D7" s="1" t="s">
        <v>15</v>
      </c>
      <c r="E7" s="1" t="s">
        <v>20</v>
      </c>
      <c r="F7" s="2">
        <v>0.73657172920000002</v>
      </c>
      <c r="G7" s="1">
        <v>1</v>
      </c>
      <c r="H7" s="1">
        <v>1</v>
      </c>
      <c r="I7">
        <f t="shared" si="0"/>
        <v>0.80506307960800005</v>
      </c>
      <c r="J7" s="1">
        <v>3.5</v>
      </c>
      <c r="L7" s="1">
        <v>4</v>
      </c>
      <c r="M7" s="1">
        <v>3.5</v>
      </c>
      <c r="N7" s="1">
        <f t="shared" si="1"/>
        <v>2.3219280948873622</v>
      </c>
      <c r="O7" s="1">
        <f t="shared" si="2"/>
        <v>1.5073679532568758</v>
      </c>
      <c r="P7" s="1">
        <f>SUM(O$4:O7)</f>
        <v>4.7731806294910708</v>
      </c>
      <c r="Q7" s="1">
        <v>8.833617145053605</v>
      </c>
      <c r="R7" s="1">
        <f t="shared" si="3"/>
        <v>0.54034271025248348</v>
      </c>
    </row>
    <row r="8" spans="1:18" ht="15.6" x14ac:dyDescent="0.3">
      <c r="A8" s="1">
        <v>1994402</v>
      </c>
      <c r="B8" s="1" t="s">
        <v>21</v>
      </c>
      <c r="C8" s="1" t="s">
        <v>15</v>
      </c>
      <c r="D8" s="1" t="s">
        <v>15</v>
      </c>
      <c r="E8" s="1" t="s">
        <v>22</v>
      </c>
      <c r="F8" s="2">
        <v>0.72209227090000006</v>
      </c>
      <c r="G8" s="1">
        <v>1</v>
      </c>
      <c r="H8" s="1">
        <v>1</v>
      </c>
      <c r="I8">
        <f t="shared" si="0"/>
        <v>0.79434828046600003</v>
      </c>
      <c r="J8" s="1">
        <v>3.3333333333333299</v>
      </c>
      <c r="L8" s="1">
        <v>5</v>
      </c>
      <c r="M8" s="1">
        <v>3.3333333333333299</v>
      </c>
      <c r="N8" s="1">
        <f t="shared" si="1"/>
        <v>2.5849625007211561</v>
      </c>
      <c r="O8" s="1">
        <f t="shared" si="2"/>
        <v>1.2895093574484706</v>
      </c>
      <c r="P8" s="1">
        <f>SUM(O$4:O8)</f>
        <v>6.0626899869395414</v>
      </c>
      <c r="Q8" s="1">
        <v>9.8652246311413343</v>
      </c>
      <c r="R8" s="1">
        <f t="shared" si="3"/>
        <v>0.61455164110521954</v>
      </c>
    </row>
    <row r="9" spans="1:18" ht="15.6" x14ac:dyDescent="0.3">
      <c r="A9" s="1">
        <v>3251083</v>
      </c>
      <c r="B9" s="1" t="s">
        <v>17</v>
      </c>
      <c r="C9" s="1" t="s">
        <v>15</v>
      </c>
      <c r="D9" s="1" t="s">
        <v>15</v>
      </c>
      <c r="E9" s="1" t="s">
        <v>18</v>
      </c>
      <c r="F9" s="2">
        <v>0.71810483930000002</v>
      </c>
      <c r="G9" s="1">
        <v>1</v>
      </c>
      <c r="H9" s="1">
        <v>1</v>
      </c>
      <c r="I9">
        <f t="shared" si="0"/>
        <v>0.79139758108199998</v>
      </c>
      <c r="J9" s="1">
        <v>3.6666666666666599</v>
      </c>
      <c r="L9" s="1">
        <v>6</v>
      </c>
      <c r="M9" s="1">
        <v>3.6666666666666599</v>
      </c>
      <c r="N9" s="1">
        <f t="shared" si="1"/>
        <v>2.8073549220576042</v>
      </c>
      <c r="O9" s="1">
        <f t="shared" si="2"/>
        <v>1.3060930193960789</v>
      </c>
      <c r="P9" s="1">
        <f>SUM(O$4:O9)</f>
        <v>7.3687830063356206</v>
      </c>
      <c r="Q9" s="1">
        <v>10.815110463429392</v>
      </c>
      <c r="R9" s="1">
        <f t="shared" si="3"/>
        <v>0.68134144641912742</v>
      </c>
    </row>
    <row r="10" spans="1:18" ht="15.6" x14ac:dyDescent="0.3">
      <c r="A10" s="1">
        <v>72773</v>
      </c>
      <c r="B10" s="1" t="s">
        <v>23</v>
      </c>
      <c r="C10" s="1" t="s">
        <v>15</v>
      </c>
      <c r="D10" s="1" t="s">
        <v>15</v>
      </c>
      <c r="E10" s="1" t="s">
        <v>24</v>
      </c>
      <c r="F10" s="2">
        <v>0.70158624650000001</v>
      </c>
      <c r="G10" s="1">
        <v>1</v>
      </c>
      <c r="H10" s="1">
        <v>0.33333333333333298</v>
      </c>
      <c r="I10">
        <f t="shared" si="0"/>
        <v>0.6725071557433332</v>
      </c>
      <c r="J10" s="1">
        <v>3</v>
      </c>
      <c r="L10" s="1">
        <v>7</v>
      </c>
      <c r="M10" s="1">
        <v>3</v>
      </c>
      <c r="N10" s="1">
        <f t="shared" si="1"/>
        <v>3</v>
      </c>
      <c r="O10" s="1">
        <f t="shared" si="2"/>
        <v>1</v>
      </c>
      <c r="P10" s="1">
        <f>SUM(O$4:O10)</f>
        <v>8.3687830063356206</v>
      </c>
      <c r="Q10" s="1">
        <v>11.426221574429391</v>
      </c>
      <c r="R10" s="1">
        <f t="shared" si="3"/>
        <v>0.73241910738577165</v>
      </c>
    </row>
    <row r="11" spans="1:18" ht="15.6" x14ac:dyDescent="0.3">
      <c r="A11" s="1">
        <v>3478300</v>
      </c>
      <c r="B11" s="1" t="s">
        <v>27</v>
      </c>
      <c r="C11" s="1" t="s">
        <v>15</v>
      </c>
      <c r="D11" s="1" t="s">
        <v>15</v>
      </c>
      <c r="E11" s="1" t="s">
        <v>28</v>
      </c>
      <c r="F11" s="2">
        <v>0.67395311589999995</v>
      </c>
      <c r="G11" s="1">
        <v>1</v>
      </c>
      <c r="H11" s="1">
        <v>0.33333333333333298</v>
      </c>
      <c r="I11">
        <f t="shared" si="0"/>
        <v>0.65205863909933315</v>
      </c>
      <c r="J11" s="1">
        <v>2.6666666666666599</v>
      </c>
      <c r="L11" s="1">
        <v>8</v>
      </c>
      <c r="M11" s="1">
        <v>2.6666666666666599</v>
      </c>
      <c r="N11" s="1">
        <f t="shared" si="1"/>
        <v>3.1699250014423126</v>
      </c>
      <c r="O11" s="1">
        <f t="shared" si="2"/>
        <v>0.84123967142860767</v>
      </c>
      <c r="P11" s="1">
        <f>SUM(O$4:O11)</f>
        <v>9.2100226777642291</v>
      </c>
      <c r="Q11" s="1">
        <v>11.951996369072271</v>
      </c>
      <c r="R11" s="1">
        <f t="shared" si="3"/>
        <v>0.77058446081833298</v>
      </c>
    </row>
    <row r="12" spans="1:18" ht="15.6" x14ac:dyDescent="0.3">
      <c r="A12" s="1">
        <v>829614</v>
      </c>
      <c r="B12" s="1" t="s">
        <v>34</v>
      </c>
      <c r="C12" s="1" t="s">
        <v>15</v>
      </c>
      <c r="D12" s="1" t="s">
        <v>15</v>
      </c>
      <c r="E12" s="1" t="s">
        <v>15</v>
      </c>
      <c r="F12" s="2">
        <v>0.74880474809999997</v>
      </c>
      <c r="G12" s="1">
        <v>0</v>
      </c>
      <c r="H12" s="1">
        <v>0</v>
      </c>
      <c r="I12">
        <f t="shared" si="0"/>
        <v>0.55411551359400002</v>
      </c>
      <c r="J12" s="1">
        <v>0.33333333333333298</v>
      </c>
      <c r="L12" s="1">
        <v>9</v>
      </c>
      <c r="M12" s="1">
        <v>0.33333333333333298</v>
      </c>
      <c r="N12" s="1">
        <f t="shared" si="1"/>
        <v>3.3219280948873626</v>
      </c>
      <c r="O12" s="1">
        <f t="shared" si="2"/>
        <v>0.10034333188799362</v>
      </c>
      <c r="P12" s="1">
        <f>SUM(O$4:O12)</f>
        <v>9.3103660096522223</v>
      </c>
      <c r="Q12" s="1">
        <v>12.152683032848259</v>
      </c>
      <c r="R12" s="1">
        <f t="shared" si="3"/>
        <v>0.76611609012484261</v>
      </c>
    </row>
    <row r="13" spans="1:18" ht="15.6" x14ac:dyDescent="0.3">
      <c r="A13" s="1">
        <v>490322</v>
      </c>
      <c r="B13" s="1" t="s">
        <v>31</v>
      </c>
      <c r="C13" s="1"/>
      <c r="D13" s="1"/>
      <c r="E13" s="1"/>
      <c r="F13" s="2">
        <v>0.67989730829999995</v>
      </c>
      <c r="G13" s="1">
        <v>0</v>
      </c>
      <c r="H13" s="1">
        <v>0</v>
      </c>
      <c r="I13">
        <f t="shared" si="0"/>
        <v>0.50312400814199998</v>
      </c>
      <c r="J13" s="1">
        <v>1.6666666666666601</v>
      </c>
      <c r="L13" s="1">
        <v>10</v>
      </c>
      <c r="M13" s="1">
        <v>1.6666666666666601</v>
      </c>
      <c r="N13" s="1">
        <f t="shared" si="1"/>
        <v>3.4594316186372978</v>
      </c>
      <c r="O13" s="1">
        <f t="shared" si="2"/>
        <v>0.48177471052981113</v>
      </c>
      <c r="P13" s="1">
        <f>SUM(O$4:O13)</f>
        <v>9.792140720182033</v>
      </c>
      <c r="Q13" s="1">
        <v>12.249037974954222</v>
      </c>
      <c r="R13" s="1">
        <f t="shared" si="3"/>
        <v>0.79942120680858031</v>
      </c>
    </row>
  </sheetData>
  <sortState ref="A4:J13">
    <sortCondition descending="1" ref="I4:I13"/>
  </sortState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>
      <selection activeCell="R4" sqref="R4:R13"/>
    </sheetView>
  </sheetViews>
  <sheetFormatPr defaultRowHeight="14.4" x14ac:dyDescent="0.25"/>
  <sheetData>
    <row r="1" spans="1:18" x14ac:dyDescent="0.25">
      <c r="A1" s="1"/>
      <c r="B1" s="1"/>
      <c r="C1" s="1"/>
      <c r="D1" s="1"/>
      <c r="E1" s="1"/>
      <c r="F1" s="1" t="s">
        <v>0</v>
      </c>
      <c r="G1" s="1" t="s">
        <v>10</v>
      </c>
      <c r="H1" s="1" t="s">
        <v>11</v>
      </c>
      <c r="I1" s="1" t="s">
        <v>12</v>
      </c>
      <c r="J1" s="1" t="s">
        <v>13</v>
      </c>
      <c r="L1" s="1" t="s">
        <v>35</v>
      </c>
      <c r="M1" s="1" t="s">
        <v>36</v>
      </c>
      <c r="N1" s="1" t="s">
        <v>37</v>
      </c>
      <c r="O1" s="1" t="s">
        <v>38</v>
      </c>
      <c r="P1" s="1" t="s">
        <v>40</v>
      </c>
      <c r="Q1" s="1" t="s">
        <v>39</v>
      </c>
      <c r="R1" s="1" t="s">
        <v>41</v>
      </c>
    </row>
    <row r="2" spans="1:18" ht="15.6" x14ac:dyDescent="0.3">
      <c r="A2" s="1">
        <v>3386264</v>
      </c>
      <c r="B2" s="1" t="s">
        <v>14</v>
      </c>
      <c r="C2" s="1" t="s">
        <v>15</v>
      </c>
      <c r="D2" s="1" t="s">
        <v>15</v>
      </c>
      <c r="E2" s="1" t="s">
        <v>16</v>
      </c>
      <c r="F2" s="2">
        <v>1</v>
      </c>
      <c r="G2" s="1">
        <v>1</v>
      </c>
      <c r="H2" s="1">
        <v>1</v>
      </c>
      <c r="I2">
        <f>0.74*F2+0.1*G2+0.16*H2</f>
        <v>1</v>
      </c>
      <c r="J2" s="1"/>
      <c r="L2" s="1"/>
      <c r="M2" s="1"/>
      <c r="N2" s="1"/>
      <c r="O2" s="1"/>
      <c r="P2" s="1"/>
      <c r="Q2" s="1"/>
      <c r="R2" s="1"/>
    </row>
    <row r="3" spans="1:18" x14ac:dyDescent="0.25">
      <c r="A3" s="1"/>
      <c r="B3" s="1"/>
      <c r="C3" s="1"/>
      <c r="D3" s="1"/>
      <c r="E3" s="1"/>
      <c r="F3" s="1"/>
      <c r="G3" s="1"/>
      <c r="H3" s="1"/>
      <c r="J3" s="1"/>
      <c r="L3" s="1"/>
      <c r="M3" s="1"/>
      <c r="N3" s="1"/>
      <c r="O3" s="1"/>
      <c r="P3" s="1"/>
      <c r="Q3" s="1"/>
      <c r="R3" s="1"/>
    </row>
    <row r="4" spans="1:18" ht="15.6" x14ac:dyDescent="0.3">
      <c r="A4" s="1">
        <v>490298</v>
      </c>
      <c r="B4" s="1" t="s">
        <v>19</v>
      </c>
      <c r="C4" s="1" t="s">
        <v>15</v>
      </c>
      <c r="D4" s="1" t="s">
        <v>15</v>
      </c>
      <c r="E4" s="1" t="s">
        <v>20</v>
      </c>
      <c r="F4" s="2">
        <v>0.22172115689999999</v>
      </c>
      <c r="G4" s="1">
        <v>1</v>
      </c>
      <c r="H4" s="1">
        <v>1</v>
      </c>
      <c r="I4">
        <f t="shared" ref="I4:I13" si="0">0.74*F4+0.1*G4+0.16*H4</f>
        <v>0.42407365610600001</v>
      </c>
      <c r="J4" s="1">
        <v>3.5</v>
      </c>
      <c r="L4" s="1">
        <v>1</v>
      </c>
      <c r="M4" s="1">
        <v>3.5</v>
      </c>
      <c r="N4" s="1">
        <f>LOG(L4+1, 2)</f>
        <v>1</v>
      </c>
      <c r="O4" s="1">
        <f>M4/N4</f>
        <v>3.5</v>
      </c>
      <c r="P4" s="1">
        <f>O4</f>
        <v>3.5</v>
      </c>
      <c r="Q4" s="1">
        <v>3.6666666666666599</v>
      </c>
      <c r="R4" s="1">
        <f>P4/Q4</f>
        <v>0.95454545454545636</v>
      </c>
    </row>
    <row r="5" spans="1:18" ht="15.6" x14ac:dyDescent="0.3">
      <c r="A5" s="1">
        <v>2881861</v>
      </c>
      <c r="B5" s="1" t="s">
        <v>25</v>
      </c>
      <c r="C5" s="1" t="s">
        <v>15</v>
      </c>
      <c r="D5" s="1" t="s">
        <v>15</v>
      </c>
      <c r="E5" s="1" t="s">
        <v>26</v>
      </c>
      <c r="F5" s="2">
        <v>0.13006947090000001</v>
      </c>
      <c r="G5" s="1">
        <v>1</v>
      </c>
      <c r="H5" s="1">
        <v>1</v>
      </c>
      <c r="I5">
        <f t="shared" si="0"/>
        <v>0.35625140846600001</v>
      </c>
      <c r="J5" s="1">
        <v>2.6666666669999999</v>
      </c>
      <c r="L5" s="1">
        <v>2</v>
      </c>
      <c r="M5" s="1">
        <v>2.6666666669999999</v>
      </c>
      <c r="N5" s="1">
        <f t="shared" ref="N5:N13" si="1">LOG(L5+1, 2)</f>
        <v>1.5849625007211563</v>
      </c>
      <c r="O5" s="1">
        <f t="shared" ref="O5:O13" si="2">M5/N5</f>
        <v>1.6824793430675296</v>
      </c>
      <c r="P5" s="1">
        <f>SUM(O$4:O5)</f>
        <v>5.1824793430675298</v>
      </c>
      <c r="Q5" s="1">
        <v>5.8749208041667611</v>
      </c>
      <c r="R5" s="1">
        <f t="shared" ref="R5:R13" si="3">P5/Q5</f>
        <v>0.88213603481971703</v>
      </c>
    </row>
    <row r="6" spans="1:18" ht="15.6" x14ac:dyDescent="0.3">
      <c r="A6" s="1">
        <v>1994402</v>
      </c>
      <c r="B6" s="1" t="s">
        <v>21</v>
      </c>
      <c r="C6" s="1" t="s">
        <v>15</v>
      </c>
      <c r="D6" s="1" t="s">
        <v>15</v>
      </c>
      <c r="E6" s="1" t="s">
        <v>22</v>
      </c>
      <c r="F6" s="2">
        <v>7.74546869E-2</v>
      </c>
      <c r="G6" s="1">
        <v>1</v>
      </c>
      <c r="H6" s="1">
        <v>1</v>
      </c>
      <c r="I6">
        <f t="shared" si="0"/>
        <v>0.31731646830600002</v>
      </c>
      <c r="J6" s="1">
        <v>3.3333333333333299</v>
      </c>
      <c r="L6" s="1">
        <v>3</v>
      </c>
      <c r="M6" s="1">
        <v>3.3333333333333299</v>
      </c>
      <c r="N6" s="1">
        <f t="shared" si="1"/>
        <v>2</v>
      </c>
      <c r="O6" s="1">
        <f t="shared" si="2"/>
        <v>1.666666666666665</v>
      </c>
      <c r="P6" s="1">
        <f>SUM(O$4:O6)</f>
        <v>6.849146009734195</v>
      </c>
      <c r="Q6" s="1">
        <v>7.5415874708334263</v>
      </c>
      <c r="R6" s="1">
        <f t="shared" si="3"/>
        <v>0.90818359347057875</v>
      </c>
    </row>
    <row r="7" spans="1:18" ht="15.6" x14ac:dyDescent="0.3">
      <c r="A7" s="1">
        <v>3251169</v>
      </c>
      <c r="B7" s="1" t="s">
        <v>32</v>
      </c>
      <c r="C7" s="1" t="s">
        <v>15</v>
      </c>
      <c r="D7" s="1" t="s">
        <v>15</v>
      </c>
      <c r="E7" s="1" t="s">
        <v>33</v>
      </c>
      <c r="F7" s="2">
        <v>7.5234808410000006E-2</v>
      </c>
      <c r="G7" s="1">
        <v>1</v>
      </c>
      <c r="H7" s="1">
        <v>1</v>
      </c>
      <c r="I7">
        <f t="shared" si="0"/>
        <v>0.31567375822340005</v>
      </c>
      <c r="J7" s="1">
        <v>0.66666666666666596</v>
      </c>
      <c r="L7" s="1">
        <v>4</v>
      </c>
      <c r="M7" s="1">
        <v>0.66666666666666596</v>
      </c>
      <c r="N7" s="1">
        <f t="shared" si="1"/>
        <v>2.3219280948873622</v>
      </c>
      <c r="O7" s="1">
        <f t="shared" si="2"/>
        <v>0.28711770538226178</v>
      </c>
      <c r="P7" s="1">
        <f>SUM(O$4:O7)</f>
        <v>7.1362637151164563</v>
      </c>
      <c r="Q7" s="1">
        <v>8.833617145053605</v>
      </c>
      <c r="R7" s="1">
        <f t="shared" si="3"/>
        <v>0.80785295512975863</v>
      </c>
    </row>
    <row r="8" spans="1:18" ht="15.6" x14ac:dyDescent="0.3">
      <c r="A8" s="1">
        <v>158953</v>
      </c>
      <c r="B8" s="1" t="s">
        <v>29</v>
      </c>
      <c r="C8" s="1" t="s">
        <v>15</v>
      </c>
      <c r="D8" s="1" t="s">
        <v>15</v>
      </c>
      <c r="E8" s="1" t="s">
        <v>30</v>
      </c>
      <c r="F8" s="2">
        <v>7.0990469649999999E-2</v>
      </c>
      <c r="G8" s="1">
        <v>1</v>
      </c>
      <c r="H8" s="1">
        <v>1</v>
      </c>
      <c r="I8">
        <f t="shared" si="0"/>
        <v>0.31253294754100003</v>
      </c>
      <c r="J8" s="1">
        <v>1.8333333329999999</v>
      </c>
      <c r="L8" s="1">
        <v>5</v>
      </c>
      <c r="M8" s="1">
        <v>1.8333333329999999</v>
      </c>
      <c r="N8" s="1">
        <f t="shared" si="1"/>
        <v>2.5849625007211561</v>
      </c>
      <c r="O8" s="1">
        <f t="shared" si="2"/>
        <v>0.70923014646770866</v>
      </c>
      <c r="P8" s="1">
        <f>SUM(O$4:O8)</f>
        <v>7.8454938615841652</v>
      </c>
      <c r="Q8" s="1">
        <v>9.8652246311413343</v>
      </c>
      <c r="R8" s="1">
        <f t="shared" si="3"/>
        <v>0.795267635043856</v>
      </c>
    </row>
    <row r="9" spans="1:18" ht="15.6" x14ac:dyDescent="0.3">
      <c r="A9" s="1">
        <v>3251083</v>
      </c>
      <c r="B9" s="1" t="s">
        <v>17</v>
      </c>
      <c r="C9" s="1" t="s">
        <v>15</v>
      </c>
      <c r="D9" s="1" t="s">
        <v>15</v>
      </c>
      <c r="E9" s="1" t="s">
        <v>18</v>
      </c>
      <c r="F9" s="2">
        <v>4.2664602629999999E-2</v>
      </c>
      <c r="G9" s="1">
        <v>1</v>
      </c>
      <c r="H9" s="1">
        <v>1</v>
      </c>
      <c r="I9">
        <f t="shared" si="0"/>
        <v>0.29157180594620002</v>
      </c>
      <c r="J9" s="1">
        <v>3.6666666666666599</v>
      </c>
      <c r="L9" s="1">
        <v>6</v>
      </c>
      <c r="M9" s="1">
        <v>3.6666666666666599</v>
      </c>
      <c r="N9" s="1">
        <f t="shared" si="1"/>
        <v>2.8073549220576042</v>
      </c>
      <c r="O9" s="1">
        <f t="shared" si="2"/>
        <v>1.3060930193960789</v>
      </c>
      <c r="P9" s="1">
        <f>SUM(O$4:O9)</f>
        <v>9.1515868809802434</v>
      </c>
      <c r="Q9" s="1">
        <v>10.815110463429392</v>
      </c>
      <c r="R9" s="1">
        <f t="shared" si="3"/>
        <v>0.84618524350035562</v>
      </c>
    </row>
    <row r="10" spans="1:18" ht="15.6" x14ac:dyDescent="0.3">
      <c r="A10" s="1">
        <v>3478300</v>
      </c>
      <c r="B10" s="1" t="s">
        <v>27</v>
      </c>
      <c r="C10" s="1" t="s">
        <v>15</v>
      </c>
      <c r="D10" s="1" t="s">
        <v>15</v>
      </c>
      <c r="E10" s="1" t="s">
        <v>28</v>
      </c>
      <c r="F10" s="2">
        <v>9.6128460740000005E-2</v>
      </c>
      <c r="G10" s="1">
        <v>1</v>
      </c>
      <c r="H10" s="1">
        <v>0.33333333333333298</v>
      </c>
      <c r="I10">
        <f t="shared" si="0"/>
        <v>0.22446839428093329</v>
      </c>
      <c r="J10" s="1">
        <v>2.6666666666666599</v>
      </c>
      <c r="L10" s="1">
        <v>7</v>
      </c>
      <c r="M10" s="1">
        <v>2.6666666666666599</v>
      </c>
      <c r="N10" s="1">
        <f t="shared" si="1"/>
        <v>3</v>
      </c>
      <c r="O10" s="1">
        <f t="shared" si="2"/>
        <v>0.88888888888888662</v>
      </c>
      <c r="P10" s="1">
        <f>SUM(O$4:O10)</f>
        <v>10.040475769869129</v>
      </c>
      <c r="Q10" s="1">
        <v>11.426221574429391</v>
      </c>
      <c r="R10" s="1">
        <f t="shared" si="3"/>
        <v>0.87872230592294776</v>
      </c>
    </row>
    <row r="11" spans="1:18" ht="15.6" x14ac:dyDescent="0.3">
      <c r="A11" s="1">
        <v>72773</v>
      </c>
      <c r="B11" s="1" t="s">
        <v>23</v>
      </c>
      <c r="C11" s="1" t="s">
        <v>15</v>
      </c>
      <c r="D11" s="1" t="s">
        <v>15</v>
      </c>
      <c r="E11" s="1" t="s">
        <v>24</v>
      </c>
      <c r="F11" s="2">
        <v>6.8256974260000006E-2</v>
      </c>
      <c r="G11" s="1">
        <v>1</v>
      </c>
      <c r="H11" s="1">
        <v>0.33333333333333298</v>
      </c>
      <c r="I11">
        <f t="shared" si="0"/>
        <v>0.20384349428573328</v>
      </c>
      <c r="J11" s="1">
        <v>3</v>
      </c>
      <c r="L11" s="1">
        <v>8</v>
      </c>
      <c r="M11" s="1">
        <v>3</v>
      </c>
      <c r="N11" s="1">
        <f t="shared" si="1"/>
        <v>3.1699250014423126</v>
      </c>
      <c r="O11" s="1">
        <f t="shared" si="2"/>
        <v>0.94639463035718607</v>
      </c>
      <c r="P11" s="1">
        <f>SUM(O$4:O11)</f>
        <v>10.986870400226316</v>
      </c>
      <c r="Q11" s="1">
        <v>11.951996369072271</v>
      </c>
      <c r="R11" s="1">
        <f t="shared" si="3"/>
        <v>0.9192498107392858</v>
      </c>
    </row>
    <row r="12" spans="1:18" ht="15.6" x14ac:dyDescent="0.3">
      <c r="A12" s="1">
        <v>490322</v>
      </c>
      <c r="B12" s="1" t="s">
        <v>31</v>
      </c>
      <c r="C12" s="1"/>
      <c r="D12" s="1"/>
      <c r="E12" s="1"/>
      <c r="F12" s="2">
        <v>0.1636200364</v>
      </c>
      <c r="G12" s="1">
        <v>0</v>
      </c>
      <c r="H12" s="1">
        <v>0</v>
      </c>
      <c r="I12">
        <f t="shared" si="0"/>
        <v>0.121078826936</v>
      </c>
      <c r="J12" s="1">
        <v>1.6666666666666601</v>
      </c>
      <c r="L12" s="1">
        <v>9</v>
      </c>
      <c r="M12" s="1">
        <v>1.6666666666666601</v>
      </c>
      <c r="N12" s="1">
        <f t="shared" si="1"/>
        <v>3.3219280948873626</v>
      </c>
      <c r="O12" s="1">
        <f t="shared" si="2"/>
        <v>0.50171665943996668</v>
      </c>
      <c r="P12" s="1">
        <f>SUM(O$4:O12)</f>
        <v>11.488587059666283</v>
      </c>
      <c r="Q12" s="1">
        <v>12.152683032848259</v>
      </c>
      <c r="R12" s="1">
        <f t="shared" si="3"/>
        <v>0.94535396246351955</v>
      </c>
    </row>
    <row r="13" spans="1:18" ht="15.6" x14ac:dyDescent="0.3">
      <c r="A13" s="1">
        <v>829614</v>
      </c>
      <c r="B13" s="1" t="s">
        <v>34</v>
      </c>
      <c r="C13" s="1" t="s">
        <v>15</v>
      </c>
      <c r="D13" s="1" t="s">
        <v>15</v>
      </c>
      <c r="E13" s="1" t="s">
        <v>15</v>
      </c>
      <c r="F13" s="2">
        <v>6.152112698E-2</v>
      </c>
      <c r="G13" s="1">
        <v>0</v>
      </c>
      <c r="H13" s="1">
        <v>0</v>
      </c>
      <c r="I13">
        <f t="shared" si="0"/>
        <v>4.5525633965199999E-2</v>
      </c>
      <c r="J13" s="1">
        <v>0.33333333333333298</v>
      </c>
      <c r="L13" s="1">
        <v>10</v>
      </c>
      <c r="M13" s="1">
        <v>0.33333333333333298</v>
      </c>
      <c r="N13" s="1">
        <f t="shared" si="1"/>
        <v>3.4594316186372978</v>
      </c>
      <c r="O13" s="1">
        <f t="shared" si="2"/>
        <v>9.6354942105962502E-2</v>
      </c>
      <c r="P13" s="1">
        <f>SUM(O$4:O13)</f>
        <v>11.584942001772246</v>
      </c>
      <c r="Q13" s="1">
        <v>12.249037974954222</v>
      </c>
      <c r="R13" s="1">
        <f t="shared" si="3"/>
        <v>0.94578382608170031</v>
      </c>
    </row>
  </sheetData>
  <sortState ref="A4:J13">
    <sortCondition descending="1" ref="I4:I13"/>
  </sortState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>
      <selection activeCell="R4" sqref="R4:R13"/>
    </sheetView>
  </sheetViews>
  <sheetFormatPr defaultRowHeight="14.4" x14ac:dyDescent="0.25"/>
  <sheetData>
    <row r="1" spans="1:18" x14ac:dyDescent="0.25">
      <c r="A1" s="1"/>
      <c r="B1" s="1"/>
      <c r="C1" s="1"/>
      <c r="D1" s="1"/>
      <c r="E1" s="1"/>
      <c r="F1" s="1" t="s">
        <v>2</v>
      </c>
      <c r="G1" s="1" t="s">
        <v>10</v>
      </c>
      <c r="H1" s="1" t="s">
        <v>11</v>
      </c>
      <c r="I1" s="1" t="s">
        <v>12</v>
      </c>
      <c r="J1" s="1" t="s">
        <v>13</v>
      </c>
      <c r="L1" s="1" t="s">
        <v>35</v>
      </c>
      <c r="M1" s="1" t="s">
        <v>36</v>
      </c>
      <c r="N1" s="1" t="s">
        <v>37</v>
      </c>
      <c r="O1" s="1" t="s">
        <v>38</v>
      </c>
      <c r="P1" s="1" t="s">
        <v>40</v>
      </c>
      <c r="Q1" s="1" t="s">
        <v>39</v>
      </c>
      <c r="R1" s="1" t="s">
        <v>41</v>
      </c>
    </row>
    <row r="2" spans="1:18" ht="15.6" x14ac:dyDescent="0.3">
      <c r="A2" s="1">
        <v>3386264</v>
      </c>
      <c r="B2" s="1" t="s">
        <v>14</v>
      </c>
      <c r="C2" s="1" t="s">
        <v>15</v>
      </c>
      <c r="D2" s="1" t="s">
        <v>15</v>
      </c>
      <c r="E2" s="1" t="s">
        <v>16</v>
      </c>
      <c r="F2" s="2">
        <v>1.0000001190000001</v>
      </c>
      <c r="G2" s="1">
        <v>1</v>
      </c>
      <c r="H2" s="1">
        <v>1</v>
      </c>
      <c r="I2">
        <f>0.74*F2+0.1*G2+0.16*H2</f>
        <v>1.00000008806</v>
      </c>
      <c r="J2" s="1"/>
      <c r="L2" s="1"/>
      <c r="M2" s="1"/>
      <c r="N2" s="1"/>
      <c r="O2" s="1"/>
      <c r="P2" s="1"/>
      <c r="Q2" s="1"/>
      <c r="R2" s="1"/>
    </row>
    <row r="3" spans="1:18" x14ac:dyDescent="0.25">
      <c r="A3" s="1"/>
      <c r="B3" s="1"/>
      <c r="C3" s="1"/>
      <c r="D3" s="1"/>
      <c r="E3" s="1"/>
      <c r="F3" s="1"/>
      <c r="G3" s="1"/>
      <c r="H3" s="1"/>
      <c r="J3" s="1"/>
      <c r="L3" s="1"/>
      <c r="M3" s="1"/>
      <c r="N3" s="1"/>
      <c r="O3" s="1"/>
      <c r="P3" s="1"/>
      <c r="Q3" s="1"/>
      <c r="R3" s="1"/>
    </row>
    <row r="4" spans="1:18" ht="15.6" x14ac:dyDescent="0.3">
      <c r="A4" s="1">
        <v>2881861</v>
      </c>
      <c r="B4" s="1" t="s">
        <v>25</v>
      </c>
      <c r="C4" s="1" t="s">
        <v>15</v>
      </c>
      <c r="D4" s="1" t="s">
        <v>15</v>
      </c>
      <c r="E4" s="1" t="s">
        <v>26</v>
      </c>
      <c r="F4" s="2">
        <v>0.77244132759999995</v>
      </c>
      <c r="G4" s="1">
        <v>1</v>
      </c>
      <c r="H4" s="1">
        <v>1</v>
      </c>
      <c r="I4">
        <f t="shared" ref="I4:I13" si="0">0.74*F4+0.1*G4+0.16*H4</f>
        <v>0.83160658242399998</v>
      </c>
      <c r="J4" s="1">
        <v>2.6666666669999999</v>
      </c>
      <c r="L4" s="1">
        <v>1</v>
      </c>
      <c r="M4" s="1">
        <v>2.6666666669999999</v>
      </c>
      <c r="N4" s="1">
        <f>LOG(L4+1, 2)</f>
        <v>1</v>
      </c>
      <c r="O4" s="1">
        <f>M4/N4</f>
        <v>2.6666666669999999</v>
      </c>
      <c r="P4" s="1">
        <f>O4</f>
        <v>2.6666666669999999</v>
      </c>
      <c r="Q4" s="1">
        <v>3.6666666666666599</v>
      </c>
      <c r="R4" s="1">
        <f>P4/Q4</f>
        <v>0.72727272736363768</v>
      </c>
    </row>
    <row r="5" spans="1:18" ht="15.6" x14ac:dyDescent="0.3">
      <c r="A5" s="1">
        <v>158953</v>
      </c>
      <c r="B5" s="1" t="s">
        <v>29</v>
      </c>
      <c r="C5" s="1" t="s">
        <v>15</v>
      </c>
      <c r="D5" s="1" t="s">
        <v>15</v>
      </c>
      <c r="E5" s="1" t="s">
        <v>30</v>
      </c>
      <c r="F5" s="2">
        <v>0.68369442219999998</v>
      </c>
      <c r="G5" s="1">
        <v>1</v>
      </c>
      <c r="H5" s="1">
        <v>1</v>
      </c>
      <c r="I5">
        <f t="shared" si="0"/>
        <v>0.76593387242800004</v>
      </c>
      <c r="J5" s="1">
        <v>1.8333333329999999</v>
      </c>
      <c r="L5" s="1">
        <v>2</v>
      </c>
      <c r="M5" s="1">
        <v>1.8333333329999999</v>
      </c>
      <c r="N5" s="1">
        <f t="shared" ref="N5:N13" si="1">LOG(L5+1, 2)</f>
        <v>1.5849625007211563</v>
      </c>
      <c r="O5" s="1">
        <f t="shared" ref="O5:O13" si="2">M5/N5</f>
        <v>1.1567045480040286</v>
      </c>
      <c r="P5" s="1">
        <f>SUM(O$4:O5)</f>
        <v>3.8233712150040287</v>
      </c>
      <c r="Q5" s="1">
        <v>5.8749208041667611</v>
      </c>
      <c r="R5" s="1">
        <f t="shared" ref="R5:R13" si="3">P5/Q5</f>
        <v>0.65079536260170856</v>
      </c>
    </row>
    <row r="6" spans="1:18" ht="15.6" x14ac:dyDescent="0.3">
      <c r="A6" s="1">
        <v>490298</v>
      </c>
      <c r="B6" s="1" t="s">
        <v>19</v>
      </c>
      <c r="C6" s="1" t="s">
        <v>15</v>
      </c>
      <c r="D6" s="1" t="s">
        <v>15</v>
      </c>
      <c r="E6" s="1" t="s">
        <v>20</v>
      </c>
      <c r="F6" s="2">
        <v>0.68362885709999999</v>
      </c>
      <c r="G6" s="1">
        <v>1</v>
      </c>
      <c r="H6" s="1">
        <v>1</v>
      </c>
      <c r="I6">
        <f t="shared" si="0"/>
        <v>0.76588535425399995</v>
      </c>
      <c r="J6" s="1">
        <v>3.5</v>
      </c>
      <c r="L6" s="1">
        <v>3</v>
      </c>
      <c r="M6" s="1">
        <v>3.5</v>
      </c>
      <c r="N6" s="1">
        <f t="shared" si="1"/>
        <v>2</v>
      </c>
      <c r="O6" s="1">
        <f t="shared" si="2"/>
        <v>1.75</v>
      </c>
      <c r="P6" s="1">
        <f>SUM(O$4:O6)</f>
        <v>5.5733712150040287</v>
      </c>
      <c r="Q6" s="1">
        <v>7.5415874708334263</v>
      </c>
      <c r="R6" s="1">
        <f t="shared" si="3"/>
        <v>0.73901830835466154</v>
      </c>
    </row>
    <row r="7" spans="1:18" ht="15.6" x14ac:dyDescent="0.3">
      <c r="A7" s="1">
        <v>3251083</v>
      </c>
      <c r="B7" s="1" t="s">
        <v>17</v>
      </c>
      <c r="C7" s="1" t="s">
        <v>15</v>
      </c>
      <c r="D7" s="1" t="s">
        <v>15</v>
      </c>
      <c r="E7" s="1" t="s">
        <v>18</v>
      </c>
      <c r="F7" s="2">
        <v>0.67582976819999996</v>
      </c>
      <c r="G7" s="1">
        <v>1</v>
      </c>
      <c r="H7" s="1">
        <v>1</v>
      </c>
      <c r="I7">
        <f t="shared" si="0"/>
        <v>0.76011402846800002</v>
      </c>
      <c r="J7" s="1">
        <v>3.6666666666666599</v>
      </c>
      <c r="L7" s="1">
        <v>4</v>
      </c>
      <c r="M7" s="1">
        <v>3.6666666666666599</v>
      </c>
      <c r="N7" s="1">
        <f t="shared" si="1"/>
        <v>2.3219280948873622</v>
      </c>
      <c r="O7" s="1">
        <f t="shared" si="2"/>
        <v>1.5791473796024385</v>
      </c>
      <c r="P7" s="1">
        <f>SUM(O$4:O7)</f>
        <v>7.1525185946064669</v>
      </c>
      <c r="Q7" s="1">
        <v>8.833617145053605</v>
      </c>
      <c r="R7" s="1">
        <f t="shared" si="3"/>
        <v>0.80969307104412247</v>
      </c>
    </row>
    <row r="8" spans="1:18" ht="15.6" x14ac:dyDescent="0.3">
      <c r="A8" s="1">
        <v>1994402</v>
      </c>
      <c r="B8" s="1" t="s">
        <v>21</v>
      </c>
      <c r="C8" s="1" t="s">
        <v>15</v>
      </c>
      <c r="D8" s="1" t="s">
        <v>15</v>
      </c>
      <c r="E8" s="1" t="s">
        <v>22</v>
      </c>
      <c r="F8" s="2">
        <v>0.67064917089999998</v>
      </c>
      <c r="G8" s="1">
        <v>1</v>
      </c>
      <c r="H8" s="1">
        <v>1</v>
      </c>
      <c r="I8">
        <f t="shared" si="0"/>
        <v>0.75628038646600004</v>
      </c>
      <c r="J8" s="1">
        <v>3.3333333333333299</v>
      </c>
      <c r="L8" s="1">
        <v>5</v>
      </c>
      <c r="M8" s="1">
        <v>3.3333333333333299</v>
      </c>
      <c r="N8" s="1">
        <f t="shared" si="1"/>
        <v>2.5849625007211561</v>
      </c>
      <c r="O8" s="1">
        <f t="shared" si="2"/>
        <v>1.2895093574484706</v>
      </c>
      <c r="P8" s="1">
        <f>SUM(O$4:O8)</f>
        <v>8.4420279520549375</v>
      </c>
      <c r="Q8" s="1">
        <v>9.8652246311413343</v>
      </c>
      <c r="R8" s="1">
        <f t="shared" si="3"/>
        <v>0.85573600882905154</v>
      </c>
    </row>
    <row r="9" spans="1:18" ht="15.6" x14ac:dyDescent="0.3">
      <c r="A9" s="1">
        <v>72773</v>
      </c>
      <c r="B9" s="1" t="s">
        <v>23</v>
      </c>
      <c r="C9" s="1" t="s">
        <v>15</v>
      </c>
      <c r="D9" s="1" t="s">
        <v>15</v>
      </c>
      <c r="E9" s="1" t="s">
        <v>24</v>
      </c>
      <c r="F9" s="2">
        <v>0.80533301830000004</v>
      </c>
      <c r="G9" s="1">
        <v>1</v>
      </c>
      <c r="H9" s="1">
        <v>0.33333333333333298</v>
      </c>
      <c r="I9">
        <f t="shared" si="0"/>
        <v>0.74927976687533326</v>
      </c>
      <c r="J9" s="1">
        <v>3</v>
      </c>
      <c r="L9" s="1">
        <v>6</v>
      </c>
      <c r="M9" s="1">
        <v>3</v>
      </c>
      <c r="N9" s="1">
        <f t="shared" si="1"/>
        <v>2.8073549220576042</v>
      </c>
      <c r="O9" s="1">
        <f t="shared" si="2"/>
        <v>1.0686215613240666</v>
      </c>
      <c r="P9" s="1">
        <f>SUM(O$4:O9)</f>
        <v>9.5106495133790041</v>
      </c>
      <c r="Q9" s="1">
        <v>10.815110463429392</v>
      </c>
      <c r="R9" s="1">
        <f t="shared" si="3"/>
        <v>0.87938533272856167</v>
      </c>
    </row>
    <row r="10" spans="1:18" ht="15.6" x14ac:dyDescent="0.3">
      <c r="A10" s="1">
        <v>3251169</v>
      </c>
      <c r="B10" s="1" t="s">
        <v>32</v>
      </c>
      <c r="C10" s="1" t="s">
        <v>15</v>
      </c>
      <c r="D10" s="1" t="s">
        <v>15</v>
      </c>
      <c r="E10" s="1" t="s">
        <v>33</v>
      </c>
      <c r="F10" s="2">
        <v>0.62932562830000005</v>
      </c>
      <c r="G10" s="1">
        <v>1</v>
      </c>
      <c r="H10" s="1">
        <v>1</v>
      </c>
      <c r="I10">
        <f t="shared" si="0"/>
        <v>0.72570096494200009</v>
      </c>
      <c r="J10" s="1">
        <v>0.66666666666666596</v>
      </c>
      <c r="L10" s="1">
        <v>7</v>
      </c>
      <c r="M10" s="1">
        <v>0.66666666666666596</v>
      </c>
      <c r="N10" s="1">
        <f t="shared" si="1"/>
        <v>3</v>
      </c>
      <c r="O10" s="1">
        <f t="shared" si="2"/>
        <v>0.22222222222222199</v>
      </c>
      <c r="P10" s="1">
        <f>SUM(O$4:O10)</f>
        <v>9.7328717356012255</v>
      </c>
      <c r="Q10" s="1">
        <v>11.426221574429391</v>
      </c>
      <c r="R10" s="1">
        <f t="shared" si="3"/>
        <v>0.85180141766043693</v>
      </c>
    </row>
    <row r="11" spans="1:18" ht="15.6" x14ac:dyDescent="0.3">
      <c r="A11" s="1">
        <v>3478300</v>
      </c>
      <c r="B11" s="1" t="s">
        <v>27</v>
      </c>
      <c r="C11" s="1" t="s">
        <v>15</v>
      </c>
      <c r="D11" s="1" t="s">
        <v>15</v>
      </c>
      <c r="E11" s="1" t="s">
        <v>28</v>
      </c>
      <c r="F11" s="2">
        <v>0.74647349119999995</v>
      </c>
      <c r="G11" s="1">
        <v>1</v>
      </c>
      <c r="H11" s="1">
        <v>0.33333333333333298</v>
      </c>
      <c r="I11">
        <f t="shared" si="0"/>
        <v>0.70572371682133317</v>
      </c>
      <c r="J11" s="1">
        <v>2.6666666666666599</v>
      </c>
      <c r="L11" s="1">
        <v>8</v>
      </c>
      <c r="M11" s="1">
        <v>2.6666666666666599</v>
      </c>
      <c r="N11" s="1">
        <f t="shared" si="1"/>
        <v>3.1699250014423126</v>
      </c>
      <c r="O11" s="1">
        <f t="shared" si="2"/>
        <v>0.84123967142860767</v>
      </c>
      <c r="P11" s="1">
        <f>SUM(O$4:O11)</f>
        <v>10.574111407029832</v>
      </c>
      <c r="Q11" s="1">
        <v>11.951996369072271</v>
      </c>
      <c r="R11" s="1">
        <f t="shared" si="3"/>
        <v>0.88471507859490828</v>
      </c>
    </row>
    <row r="12" spans="1:18" ht="15.6" x14ac:dyDescent="0.3">
      <c r="A12" s="1">
        <v>490322</v>
      </c>
      <c r="B12" s="1" t="s">
        <v>31</v>
      </c>
      <c r="C12" s="1"/>
      <c r="D12" s="1"/>
      <c r="E12" s="1"/>
      <c r="F12" s="2">
        <v>0.65967404839999999</v>
      </c>
      <c r="G12" s="1">
        <v>0</v>
      </c>
      <c r="H12" s="1">
        <v>0</v>
      </c>
      <c r="I12">
        <f t="shared" si="0"/>
        <v>0.48815879581599997</v>
      </c>
      <c r="J12" s="1">
        <v>1.6666666666666601</v>
      </c>
      <c r="L12" s="1">
        <v>9</v>
      </c>
      <c r="M12" s="1">
        <v>1.6666666666666601</v>
      </c>
      <c r="N12" s="1">
        <f t="shared" si="1"/>
        <v>3.3219280948873626</v>
      </c>
      <c r="O12" s="1">
        <f t="shared" si="2"/>
        <v>0.50171665943996668</v>
      </c>
      <c r="P12" s="1">
        <f>SUM(O$4:O12)</f>
        <v>11.0758280664698</v>
      </c>
      <c r="Q12" s="1">
        <v>12.152683032848259</v>
      </c>
      <c r="R12" s="1">
        <f t="shared" si="3"/>
        <v>0.91138952908853466</v>
      </c>
    </row>
    <row r="13" spans="1:18" ht="15.6" x14ac:dyDescent="0.3">
      <c r="A13" s="1">
        <v>829614</v>
      </c>
      <c r="B13" s="1" t="s">
        <v>34</v>
      </c>
      <c r="C13" s="1" t="s">
        <v>15</v>
      </c>
      <c r="D13" s="1" t="s">
        <v>15</v>
      </c>
      <c r="E13" s="1" t="s">
        <v>15</v>
      </c>
      <c r="F13" s="2">
        <v>0.59121680259999998</v>
      </c>
      <c r="G13" s="1">
        <v>0</v>
      </c>
      <c r="H13" s="1">
        <v>0</v>
      </c>
      <c r="I13">
        <f t="shared" si="0"/>
        <v>0.43750043392399995</v>
      </c>
      <c r="J13" s="1">
        <v>0.33333333333333298</v>
      </c>
      <c r="L13" s="1">
        <v>10</v>
      </c>
      <c r="M13" s="1">
        <v>0.33333333333333298</v>
      </c>
      <c r="N13" s="1">
        <f t="shared" si="1"/>
        <v>3.4594316186372978</v>
      </c>
      <c r="O13" s="1">
        <f t="shared" si="2"/>
        <v>9.6354942105962502E-2</v>
      </c>
      <c r="P13" s="1">
        <f>SUM(O$4:O13)</f>
        <v>11.172183008575763</v>
      </c>
      <c r="Q13" s="1">
        <v>12.249037974954222</v>
      </c>
      <c r="R13" s="1">
        <f t="shared" si="3"/>
        <v>0.91208656805699195</v>
      </c>
    </row>
  </sheetData>
  <sortState ref="A4:J13">
    <sortCondition descending="1" ref="I4:I13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Q4</vt:lpstr>
      <vt:lpstr>Q4 - noFea</vt:lpstr>
      <vt:lpstr>All+lab+fea</vt:lpstr>
      <vt:lpstr>All+lab+noFea</vt:lpstr>
      <vt:lpstr>All+noLab+fea</vt:lpstr>
      <vt:lpstr>All+noLab+noFea</vt:lpstr>
      <vt:lpstr>ELMo+lab</vt:lpstr>
      <vt:lpstr>TF-IDF+lab</vt:lpstr>
      <vt:lpstr>USE+lab</vt:lpstr>
      <vt:lpstr>ELMo</vt:lpstr>
      <vt:lpstr>TF-IDF</vt:lpstr>
      <vt:lpstr>USE</vt:lpstr>
      <vt:lpstr>GS</vt:lpstr>
      <vt:lpstr>Chart</vt:lpstr>
    </vt:vector>
  </TitlesOfParts>
  <Company>Pace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卢煜</dc:creator>
  <cp:lastModifiedBy>卢煜</cp:lastModifiedBy>
  <dcterms:created xsi:type="dcterms:W3CDTF">2019-09-02T02:23:48Z</dcterms:created>
  <dcterms:modified xsi:type="dcterms:W3CDTF">2019-09-04T01:00:26Z</dcterms:modified>
</cp:coreProperties>
</file>