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Pace University\Sept 2019\Creatinine_plusLab\"/>
    </mc:Choice>
  </mc:AlternateContent>
  <bookViews>
    <workbookView xWindow="0" yWindow="0" windowWidth="23040" windowHeight="9384" firstSheet="4" activeTab="13"/>
  </bookViews>
  <sheets>
    <sheet name="Q5" sheetId="1" r:id="rId1"/>
    <sheet name="Q5 - noFea" sheetId="2" r:id="rId2"/>
    <sheet name="All+lab+fea" sheetId="11" r:id="rId3"/>
    <sheet name="All+lab+noFea" sheetId="12" r:id="rId4"/>
    <sheet name="All+noLab+fea" sheetId="13" r:id="rId5"/>
    <sheet name="All+noLab+noFea" sheetId="14" r:id="rId6"/>
    <sheet name="ELMo+lab" sheetId="3" r:id="rId7"/>
    <sheet name="TF-IDF+lab" sheetId="4" r:id="rId8"/>
    <sheet name="USE+lab" sheetId="5" r:id="rId9"/>
    <sheet name="ELMo" sheetId="6" r:id="rId10"/>
    <sheet name="TF-IDF" sheetId="7" r:id="rId11"/>
    <sheet name="USE" sheetId="8" r:id="rId12"/>
    <sheet name="GS" sheetId="9" r:id="rId13"/>
    <sheet name="Chart" sheetId="10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14" l="1"/>
  <c r="R13" i="14" s="1"/>
  <c r="Q12" i="14"/>
  <c r="R12" i="14" s="1"/>
  <c r="Q11" i="14"/>
  <c r="R11" i="14" s="1"/>
  <c r="Q10" i="14"/>
  <c r="R10" i="14" s="1"/>
  <c r="Q9" i="14"/>
  <c r="R9" i="14" s="1"/>
  <c r="Q8" i="14"/>
  <c r="R8" i="14" s="1"/>
  <c r="Q7" i="14"/>
  <c r="R7" i="14" s="1"/>
  <c r="Q6" i="14"/>
  <c r="R6" i="14" s="1"/>
  <c r="Q5" i="14"/>
  <c r="R5" i="14" s="1"/>
  <c r="Q4" i="14"/>
  <c r="R4" i="14" s="1"/>
  <c r="Q13" i="13"/>
  <c r="R13" i="13" s="1"/>
  <c r="Q12" i="13"/>
  <c r="R12" i="13" s="1"/>
  <c r="Q11" i="13"/>
  <c r="R11" i="13" s="1"/>
  <c r="Q10" i="13"/>
  <c r="R10" i="13" s="1"/>
  <c r="Q9" i="13"/>
  <c r="R9" i="13" s="1"/>
  <c r="Q8" i="13"/>
  <c r="R8" i="13" s="1"/>
  <c r="Q7" i="13"/>
  <c r="R7" i="13" s="1"/>
  <c r="Q6" i="13"/>
  <c r="R6" i="13" s="1"/>
  <c r="Q5" i="13"/>
  <c r="R5" i="13" s="1"/>
  <c r="Q4" i="13"/>
  <c r="R4" i="13" s="1"/>
  <c r="S13" i="12"/>
  <c r="T13" i="12" s="1"/>
  <c r="S12" i="12"/>
  <c r="T12" i="12" s="1"/>
  <c r="S11" i="12"/>
  <c r="T11" i="12" s="1"/>
  <c r="S10" i="12"/>
  <c r="T10" i="12" s="1"/>
  <c r="S9" i="12"/>
  <c r="T9" i="12" s="1"/>
  <c r="S8" i="12"/>
  <c r="T8" i="12" s="1"/>
  <c r="S7" i="12"/>
  <c r="T7" i="12" s="1"/>
  <c r="S6" i="12"/>
  <c r="T6" i="12" s="1"/>
  <c r="S5" i="12"/>
  <c r="T5" i="12" s="1"/>
  <c r="S4" i="12"/>
  <c r="T4" i="12" s="1"/>
  <c r="S13" i="11"/>
  <c r="T13" i="11" s="1"/>
  <c r="S12" i="11"/>
  <c r="T12" i="11" s="1"/>
  <c r="S11" i="11"/>
  <c r="T11" i="11" s="1"/>
  <c r="S10" i="11"/>
  <c r="T10" i="11" s="1"/>
  <c r="S9" i="11"/>
  <c r="T9" i="11" s="1"/>
  <c r="S8" i="11"/>
  <c r="T8" i="11" s="1"/>
  <c r="S7" i="11"/>
  <c r="T7" i="11" s="1"/>
  <c r="S6" i="11"/>
  <c r="T6" i="11" s="1"/>
  <c r="S5" i="11"/>
  <c r="T5" i="11" s="1"/>
  <c r="S4" i="11"/>
  <c r="T4" i="11" s="1"/>
  <c r="N2" i="12"/>
  <c r="N4" i="12"/>
  <c r="N10" i="12"/>
  <c r="N11" i="12"/>
  <c r="N6" i="12"/>
  <c r="N5" i="12"/>
  <c r="N9" i="12"/>
  <c r="N7" i="12"/>
  <c r="N8" i="12"/>
  <c r="N12" i="12"/>
  <c r="N13" i="12"/>
  <c r="L10" i="14"/>
  <c r="L9" i="14"/>
  <c r="L4" i="14"/>
  <c r="L5" i="14"/>
  <c r="L13" i="14"/>
  <c r="L8" i="14"/>
  <c r="L6" i="14"/>
  <c r="L7" i="14"/>
  <c r="L11" i="14"/>
  <c r="L12" i="14"/>
  <c r="L2" i="14"/>
  <c r="L9" i="13"/>
  <c r="L4" i="13"/>
  <c r="L12" i="13"/>
  <c r="L11" i="13"/>
  <c r="L10" i="13"/>
  <c r="L5" i="13"/>
  <c r="L7" i="13"/>
  <c r="L8" i="13"/>
  <c r="L6" i="13"/>
  <c r="L13" i="13"/>
  <c r="L2" i="13"/>
  <c r="N4" i="11"/>
  <c r="N6" i="11"/>
  <c r="N12" i="11"/>
  <c r="N10" i="11"/>
  <c r="N5" i="11"/>
  <c r="N7" i="11"/>
  <c r="N8" i="11"/>
  <c r="N9" i="11"/>
  <c r="N11" i="11"/>
  <c r="N13" i="11"/>
  <c r="N2" i="11"/>
  <c r="S7" i="14" l="1"/>
  <c r="U7" i="14" s="1"/>
  <c r="S11" i="14"/>
  <c r="U11" i="14" s="1"/>
  <c r="S12" i="14"/>
  <c r="U12" i="14" s="1"/>
  <c r="S10" i="14"/>
  <c r="U10" i="14" s="1"/>
  <c r="S8" i="14"/>
  <c r="U8" i="14" s="1"/>
  <c r="S6" i="14"/>
  <c r="U6" i="14" s="1"/>
  <c r="S4" i="14"/>
  <c r="U4" i="14" s="1"/>
  <c r="S9" i="14"/>
  <c r="U9" i="14" s="1"/>
  <c r="S5" i="14"/>
  <c r="U5" i="14" s="1"/>
  <c r="S13" i="14"/>
  <c r="U13" i="14" s="1"/>
  <c r="S13" i="13"/>
  <c r="U13" i="13" s="1"/>
  <c r="S11" i="13"/>
  <c r="U11" i="13" s="1"/>
  <c r="S9" i="13"/>
  <c r="U9" i="13" s="1"/>
  <c r="S7" i="13"/>
  <c r="U7" i="13" s="1"/>
  <c r="S5" i="13"/>
  <c r="U5" i="13" s="1"/>
  <c r="S12" i="13"/>
  <c r="U12" i="13" s="1"/>
  <c r="S6" i="13"/>
  <c r="U6" i="13" s="1"/>
  <c r="S8" i="13"/>
  <c r="U8" i="13" s="1"/>
  <c r="S10" i="13"/>
  <c r="U10" i="13" s="1"/>
  <c r="S4" i="13"/>
  <c r="U4" i="13" s="1"/>
  <c r="U11" i="12"/>
  <c r="W11" i="12" s="1"/>
  <c r="U12" i="12"/>
  <c r="W12" i="12" s="1"/>
  <c r="U10" i="12"/>
  <c r="W10" i="12" s="1"/>
  <c r="U8" i="12"/>
  <c r="W8" i="12" s="1"/>
  <c r="U6" i="12"/>
  <c r="W6" i="12" s="1"/>
  <c r="U4" i="12"/>
  <c r="W4" i="12" s="1"/>
  <c r="U13" i="12"/>
  <c r="W13" i="12" s="1"/>
  <c r="U7" i="12"/>
  <c r="W7" i="12" s="1"/>
  <c r="U9" i="12"/>
  <c r="W9" i="12" s="1"/>
  <c r="U5" i="12"/>
  <c r="W5" i="12" s="1"/>
  <c r="U13" i="11"/>
  <c r="W13" i="11" s="1"/>
  <c r="U11" i="11"/>
  <c r="W11" i="11" s="1"/>
  <c r="U9" i="11"/>
  <c r="W9" i="11" s="1"/>
  <c r="U7" i="11"/>
  <c r="W7" i="11" s="1"/>
  <c r="U5" i="11"/>
  <c r="W5" i="11" s="1"/>
  <c r="U10" i="11"/>
  <c r="W10" i="11" s="1"/>
  <c r="U6" i="11"/>
  <c r="W6" i="11" s="1"/>
  <c r="U12" i="11"/>
  <c r="W12" i="11" s="1"/>
  <c r="U8" i="11"/>
  <c r="W8" i="11" s="1"/>
  <c r="U4" i="11"/>
  <c r="W4" i="11" s="1"/>
  <c r="I4" i="5"/>
  <c r="I8" i="5"/>
  <c r="I11" i="5"/>
  <c r="I5" i="5"/>
  <c r="I6" i="5"/>
  <c r="I7" i="5"/>
  <c r="I9" i="5"/>
  <c r="I10" i="5"/>
  <c r="I12" i="5"/>
  <c r="I13" i="5"/>
  <c r="I4" i="4"/>
  <c r="I8" i="4"/>
  <c r="I11" i="4"/>
  <c r="I9" i="4"/>
  <c r="I5" i="4"/>
  <c r="I10" i="4"/>
  <c r="I7" i="4"/>
  <c r="I6" i="4"/>
  <c r="I12" i="4"/>
  <c r="I13" i="4"/>
  <c r="I6" i="3"/>
  <c r="I7" i="3"/>
  <c r="I11" i="3"/>
  <c r="I9" i="3"/>
  <c r="I8" i="3"/>
  <c r="I5" i="3"/>
  <c r="I4" i="3"/>
  <c r="I10" i="3"/>
  <c r="I13" i="3"/>
  <c r="I12" i="3"/>
  <c r="I2" i="5"/>
  <c r="I2" i="4"/>
  <c r="I2" i="3"/>
  <c r="N13" i="5"/>
  <c r="O13" i="5" s="1"/>
  <c r="N12" i="5"/>
  <c r="O12" i="5" s="1"/>
  <c r="N11" i="5"/>
  <c r="O11" i="5" s="1"/>
  <c r="N10" i="5"/>
  <c r="O10" i="5" s="1"/>
  <c r="N9" i="5"/>
  <c r="O9" i="5" s="1"/>
  <c r="N8" i="5"/>
  <c r="O8" i="5" s="1"/>
  <c r="N7" i="5"/>
  <c r="O7" i="5" s="1"/>
  <c r="N6" i="5"/>
  <c r="O6" i="5" s="1"/>
  <c r="N5" i="5"/>
  <c r="O5" i="5" s="1"/>
  <c r="N4" i="5"/>
  <c r="O4" i="5" s="1"/>
  <c r="N13" i="4"/>
  <c r="O13" i="4" s="1"/>
  <c r="O12" i="4"/>
  <c r="N12" i="4"/>
  <c r="N11" i="4"/>
  <c r="O11" i="4" s="1"/>
  <c r="O10" i="4"/>
  <c r="N10" i="4"/>
  <c r="N9" i="4"/>
  <c r="O9" i="4" s="1"/>
  <c r="O8" i="4"/>
  <c r="N8" i="4"/>
  <c r="N7" i="4"/>
  <c r="O7" i="4" s="1"/>
  <c r="O6" i="4"/>
  <c r="N6" i="4"/>
  <c r="N5" i="4"/>
  <c r="O5" i="4" s="1"/>
  <c r="O4" i="4"/>
  <c r="N4" i="4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K13" i="8"/>
  <c r="L13" i="8" s="1"/>
  <c r="K12" i="8"/>
  <c r="L12" i="8" s="1"/>
  <c r="K11" i="8"/>
  <c r="L11" i="8" s="1"/>
  <c r="K10" i="8"/>
  <c r="L10" i="8" s="1"/>
  <c r="K9" i="8"/>
  <c r="L9" i="8" s="1"/>
  <c r="K8" i="8"/>
  <c r="L8" i="8" s="1"/>
  <c r="K7" i="8"/>
  <c r="L7" i="8" s="1"/>
  <c r="K6" i="8"/>
  <c r="L6" i="8" s="1"/>
  <c r="K5" i="8"/>
  <c r="L5" i="8" s="1"/>
  <c r="K4" i="8"/>
  <c r="L4" i="8" s="1"/>
  <c r="K13" i="7"/>
  <c r="L13" i="7" s="1"/>
  <c r="K12" i="7"/>
  <c r="L12" i="7" s="1"/>
  <c r="K11" i="7"/>
  <c r="L11" i="7" s="1"/>
  <c r="K10" i="7"/>
  <c r="L10" i="7" s="1"/>
  <c r="K9" i="7"/>
  <c r="L9" i="7" s="1"/>
  <c r="K8" i="7"/>
  <c r="L8" i="7" s="1"/>
  <c r="K7" i="7"/>
  <c r="L7" i="7" s="1"/>
  <c r="K6" i="7"/>
  <c r="L6" i="7" s="1"/>
  <c r="K5" i="7"/>
  <c r="L5" i="7" s="1"/>
  <c r="K4" i="7"/>
  <c r="L4" i="7" s="1"/>
  <c r="K13" i="6"/>
  <c r="L13" i="6" s="1"/>
  <c r="K12" i="6"/>
  <c r="L12" i="6" s="1"/>
  <c r="K11" i="6"/>
  <c r="L11" i="6" s="1"/>
  <c r="K10" i="6"/>
  <c r="L10" i="6" s="1"/>
  <c r="K9" i="6"/>
  <c r="L9" i="6" s="1"/>
  <c r="K8" i="6"/>
  <c r="L8" i="6" s="1"/>
  <c r="K7" i="6"/>
  <c r="L7" i="6" s="1"/>
  <c r="K6" i="6"/>
  <c r="L6" i="6" s="1"/>
  <c r="K5" i="6"/>
  <c r="L5" i="6" s="1"/>
  <c r="K4" i="6"/>
  <c r="L4" i="6" s="1"/>
  <c r="O13" i="9"/>
  <c r="N13" i="9"/>
  <c r="N12" i="9"/>
  <c r="O12" i="9" s="1"/>
  <c r="N11" i="9"/>
  <c r="O11" i="9" s="1"/>
  <c r="N10" i="9"/>
  <c r="O10" i="9" s="1"/>
  <c r="N9" i="9"/>
  <c r="O9" i="9" s="1"/>
  <c r="N8" i="9"/>
  <c r="O8" i="9" s="1"/>
  <c r="N7" i="9"/>
  <c r="O7" i="9" s="1"/>
  <c r="N6" i="9"/>
  <c r="O6" i="9" s="1"/>
  <c r="O5" i="9"/>
  <c r="N5" i="9"/>
  <c r="N4" i="9"/>
  <c r="O4" i="9" s="1"/>
  <c r="R13" i="2"/>
  <c r="R12" i="2"/>
  <c r="R11" i="2"/>
  <c r="R10" i="2"/>
  <c r="R9" i="2"/>
  <c r="R8" i="2"/>
  <c r="R7" i="2"/>
  <c r="R6" i="2"/>
  <c r="R5" i="2"/>
  <c r="R4" i="2"/>
  <c r="R2" i="2"/>
  <c r="P12" i="3" l="1"/>
  <c r="R12" i="3" s="1"/>
  <c r="P11" i="3"/>
  <c r="R11" i="3" s="1"/>
  <c r="P9" i="5"/>
  <c r="R9" i="5" s="1"/>
  <c r="P5" i="5"/>
  <c r="R5" i="5" s="1"/>
  <c r="P7" i="5"/>
  <c r="R7" i="5" s="1"/>
  <c r="P13" i="5"/>
  <c r="R13" i="5" s="1"/>
  <c r="P12" i="5"/>
  <c r="R12" i="5" s="1"/>
  <c r="P10" i="5"/>
  <c r="R10" i="5" s="1"/>
  <c r="P8" i="5"/>
  <c r="R8" i="5" s="1"/>
  <c r="P6" i="5"/>
  <c r="R6" i="5" s="1"/>
  <c r="P4" i="5"/>
  <c r="R4" i="5" s="1"/>
  <c r="P11" i="5"/>
  <c r="R11" i="5" s="1"/>
  <c r="P9" i="4"/>
  <c r="R9" i="4" s="1"/>
  <c r="P7" i="4"/>
  <c r="R7" i="4" s="1"/>
  <c r="P13" i="4"/>
  <c r="R13" i="4" s="1"/>
  <c r="P5" i="4"/>
  <c r="R5" i="4" s="1"/>
  <c r="P11" i="4"/>
  <c r="R11" i="4" s="1"/>
  <c r="P12" i="4"/>
  <c r="R12" i="4" s="1"/>
  <c r="P4" i="4"/>
  <c r="R4" i="4" s="1"/>
  <c r="P6" i="4"/>
  <c r="R6" i="4" s="1"/>
  <c r="P8" i="4"/>
  <c r="R8" i="4" s="1"/>
  <c r="P10" i="4"/>
  <c r="R10" i="4" s="1"/>
  <c r="P7" i="3"/>
  <c r="R7" i="3" s="1"/>
  <c r="P9" i="3"/>
  <c r="R9" i="3" s="1"/>
  <c r="P13" i="3"/>
  <c r="R13" i="3" s="1"/>
  <c r="P5" i="3"/>
  <c r="R5" i="3" s="1"/>
  <c r="P4" i="3"/>
  <c r="R4" i="3" s="1"/>
  <c r="P6" i="3"/>
  <c r="R6" i="3" s="1"/>
  <c r="P8" i="3"/>
  <c r="R8" i="3" s="1"/>
  <c r="P10" i="3"/>
  <c r="R10" i="3" s="1"/>
  <c r="M7" i="8"/>
  <c r="O7" i="8" s="1"/>
  <c r="M13" i="8"/>
  <c r="O13" i="8" s="1"/>
  <c r="M11" i="8"/>
  <c r="O11" i="8" s="1"/>
  <c r="M9" i="8"/>
  <c r="O9" i="8" s="1"/>
  <c r="M5" i="8"/>
  <c r="O5" i="8" s="1"/>
  <c r="M12" i="8"/>
  <c r="O12" i="8" s="1"/>
  <c r="M10" i="8"/>
  <c r="O10" i="8" s="1"/>
  <c r="M8" i="8"/>
  <c r="O8" i="8" s="1"/>
  <c r="M4" i="8"/>
  <c r="O4" i="8" s="1"/>
  <c r="M6" i="8"/>
  <c r="O6" i="8" s="1"/>
  <c r="M13" i="7"/>
  <c r="O13" i="7" s="1"/>
  <c r="M11" i="7"/>
  <c r="O11" i="7" s="1"/>
  <c r="M9" i="7"/>
  <c r="O9" i="7" s="1"/>
  <c r="M7" i="7"/>
  <c r="O7" i="7" s="1"/>
  <c r="M5" i="7"/>
  <c r="O5" i="7" s="1"/>
  <c r="M6" i="7"/>
  <c r="O6" i="7" s="1"/>
  <c r="M12" i="7"/>
  <c r="O12" i="7" s="1"/>
  <c r="M8" i="7"/>
  <c r="O8" i="7" s="1"/>
  <c r="M10" i="7"/>
  <c r="O10" i="7" s="1"/>
  <c r="M4" i="7"/>
  <c r="O4" i="7" s="1"/>
  <c r="M13" i="6"/>
  <c r="O13" i="6" s="1"/>
  <c r="M11" i="6"/>
  <c r="O11" i="6" s="1"/>
  <c r="M9" i="6"/>
  <c r="O9" i="6" s="1"/>
  <c r="M7" i="6"/>
  <c r="O7" i="6" s="1"/>
  <c r="M5" i="6"/>
  <c r="O5" i="6" s="1"/>
  <c r="M10" i="6"/>
  <c r="O10" i="6" s="1"/>
  <c r="M8" i="6"/>
  <c r="O8" i="6" s="1"/>
  <c r="M6" i="6"/>
  <c r="O6" i="6" s="1"/>
  <c r="M4" i="6"/>
  <c r="O4" i="6" s="1"/>
  <c r="M12" i="6"/>
  <c r="O12" i="6" s="1"/>
  <c r="P7" i="9"/>
  <c r="P12" i="9"/>
  <c r="P4" i="9"/>
  <c r="P9" i="9"/>
  <c r="P6" i="9"/>
  <c r="P11" i="9"/>
  <c r="P8" i="9"/>
  <c r="P13" i="9"/>
  <c r="P5" i="9"/>
  <c r="P10" i="9"/>
  <c r="R13" i="1"/>
  <c r="R12" i="1"/>
  <c r="R11" i="1"/>
  <c r="R10" i="1"/>
  <c r="R9" i="1"/>
  <c r="R8" i="1"/>
  <c r="R7" i="1"/>
  <c r="R6" i="1"/>
  <c r="R5" i="1"/>
  <c r="R4" i="1"/>
  <c r="R2" i="1"/>
</calcChain>
</file>

<file path=xl/sharedStrings.xml><?xml version="1.0" encoding="utf-8"?>
<sst xmlns="http://schemas.openxmlformats.org/spreadsheetml/2006/main" count="749" uniqueCount="53">
  <si>
    <t>TF-IDF</t>
  </si>
  <si>
    <t>ELMo</t>
  </si>
  <si>
    <t>USE</t>
  </si>
  <si>
    <t>Sentence length</t>
  </si>
  <si>
    <t>Stopword count</t>
  </si>
  <si>
    <t>WH question type</t>
  </si>
  <si>
    <t>Glucose test</t>
  </si>
  <si>
    <t>Glucose range</t>
  </si>
  <si>
    <t>HbA1c test</t>
  </si>
  <si>
    <t>HbA1c range</t>
  </si>
  <si>
    <t>Creatinine test</t>
  </si>
  <si>
    <t>Creatinine range</t>
  </si>
  <si>
    <t>Total</t>
  </si>
  <si>
    <t>GS</t>
  </si>
  <si>
    <t xml:space="preserve">if creatinine level is 42 in the result of blood test, is it serious problem in the renal function? </t>
  </si>
  <si>
    <t>[]</t>
  </si>
  <si>
    <t>['Creatinine', '=', '42']</t>
  </si>
  <si>
    <t xml:space="preserve">Im male 45 years old, my creatinine results is 71.3 what is its means? </t>
  </si>
  <si>
    <t>['Creatinine', '=', '45', 'years', 'Creatinine', '=', '71.3']</t>
  </si>
  <si>
    <t xml:space="preserve">My father had diabetes and his Serum Creatinine 2.0 and Blood Urea is 70. How severe are these values? </t>
  </si>
  <si>
    <t>['Creatinine', '=', '2.0', 'Creatinine', '=', '70']</t>
  </si>
  <si>
    <t xml:space="preserve">0.9 creatine level is that normal for kidney function? </t>
  </si>
  <si>
    <t>my serum creatinine level is 1.42 is it riski? i am alcoholic</t>
  </si>
  <si>
    <t>['serum_creatinine_level', '=', '1.42']</t>
  </si>
  <si>
    <t xml:space="preserve">i am 58 yrs old my creatinine are 6.7 how long will i live without dailysis? </t>
  </si>
  <si>
    <t>['Creatinine', '=', '58', 'Creatinine', '=', '6.7']</t>
  </si>
  <si>
    <t>If creatinine is given as 278 what is the unit it is expressed? My BUN level is 21.</t>
  </si>
  <si>
    <t>['Creatinine', '=', '278']</t>
  </si>
  <si>
    <t>diabetes, creatinine 3? my mother has type 2 diabetes, now creatinine level is 3. any suggestions?</t>
  </si>
  <si>
    <t>['Creatinine', '=', '3']</t>
  </si>
  <si>
    <t>stage 5 renal failure, w/creatinine=4.98? my friend is in renal failure....how long can he go w/o dialysis?</t>
  </si>
  <si>
    <t>['Creatinine', '=', '4.98']</t>
  </si>
  <si>
    <t xml:space="preserve">My SED rate is 42 and CRP result was 32.6, what is going on with my body? </t>
  </si>
  <si>
    <t xml:space="preserve">can genetics play a factor in your risk for type 2 diabetes? </t>
  </si>
  <si>
    <t>i</t>
  </si>
  <si>
    <t>Rel i</t>
  </si>
  <si>
    <t>log2(i+1)</t>
  </si>
  <si>
    <t>Rel i/log2(i+1)</t>
  </si>
  <si>
    <t>IDCG</t>
  </si>
  <si>
    <t>DCG</t>
  </si>
  <si>
    <t>nDCG</t>
  </si>
  <si>
    <t>With lab</t>
  </si>
  <si>
    <t>No lab</t>
  </si>
  <si>
    <t>ELMo+lab - nDCG</t>
  </si>
  <si>
    <t>tfidf+lab - nDCG</t>
  </si>
  <si>
    <t>USE+lab - nDCG</t>
  </si>
  <si>
    <t>ELMo - nDCG</t>
  </si>
  <si>
    <t>tfidf - nDCG</t>
  </si>
  <si>
    <t>USE - nDCG</t>
  </si>
  <si>
    <t>All+lab+fea</t>
    <phoneticPr fontId="1" type="noConversion"/>
  </si>
  <si>
    <t>All+lab+noFea</t>
    <phoneticPr fontId="1" type="noConversion"/>
  </si>
  <si>
    <t>All+noLab+fea</t>
    <phoneticPr fontId="1" type="noConversion"/>
  </si>
  <si>
    <t>All+noLab+noFea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</si>
</sst>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Chart!$A$2</c:f>
              <c:strCache>
                <c:ptCount val="1"/>
                <c:pt idx="0">
                  <c:v>All+lab+fea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Chart!$A$3:$A$12</c:f>
              <c:numCache>
                <c:formatCode>General</c:formatCode>
                <c:ptCount val="10"/>
                <c:pt idx="0">
                  <c:v>1</c:v>
                </c:pt>
                <c:pt idx="1">
                  <c:v>0.92434154686923586</c:v>
                </c:pt>
                <c:pt idx="2">
                  <c:v>0.94041752791700595</c:v>
                </c:pt>
                <c:pt idx="3">
                  <c:v>0.91525609037021172</c:v>
                </c:pt>
                <c:pt idx="4">
                  <c:v>0.90029807710798537</c:v>
                </c:pt>
                <c:pt idx="5">
                  <c:v>0.87319525086469429</c:v>
                </c:pt>
                <c:pt idx="6">
                  <c:v>0.9183868753546589</c:v>
                </c:pt>
                <c:pt idx="7">
                  <c:v>0.89305582529666794</c:v>
                </c:pt>
                <c:pt idx="8">
                  <c:v>0.96569524220862935</c:v>
                </c:pt>
                <c:pt idx="9">
                  <c:v>0.96598788262982416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Chart!$B$2</c:f>
              <c:strCache>
                <c:ptCount val="1"/>
                <c:pt idx="0">
                  <c:v>All+lab+noFea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Chart!$B$3:$B$12</c:f>
              <c:numCache>
                <c:formatCode>General</c:formatCode>
                <c:ptCount val="10"/>
                <c:pt idx="0">
                  <c:v>1</c:v>
                </c:pt>
                <c:pt idx="1">
                  <c:v>0.92434154686923586</c:v>
                </c:pt>
                <c:pt idx="2">
                  <c:v>0.94041752791700595</c:v>
                </c:pt>
                <c:pt idx="3">
                  <c:v>0.88660672595729373</c:v>
                </c:pt>
                <c:pt idx="4">
                  <c:v>0.85586399248697542</c:v>
                </c:pt>
                <c:pt idx="5">
                  <c:v>0.86774254340022228</c:v>
                </c:pt>
                <c:pt idx="6">
                  <c:v>0.91323677782647128</c:v>
                </c:pt>
                <c:pt idx="7">
                  <c:v>0.96389847892374614</c:v>
                </c:pt>
                <c:pt idx="8">
                  <c:v>0.96422195388349696</c:v>
                </c:pt>
                <c:pt idx="9">
                  <c:v>0.96452716234900304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Chart!$C$2</c:f>
              <c:strCache>
                <c:ptCount val="1"/>
                <c:pt idx="0">
                  <c:v>ELMo+lab - nDCG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Chart!$C$3:$C$12</c:f>
              <c:numCache>
                <c:formatCode>General</c:formatCode>
                <c:ptCount val="10"/>
                <c:pt idx="0">
                  <c:v>0.48484848490909177</c:v>
                </c:pt>
                <c:pt idx="1">
                  <c:v>0.58458008219719115</c:v>
                </c:pt>
                <c:pt idx="2">
                  <c:v>0.72006689872759466</c:v>
                </c:pt>
                <c:pt idx="3">
                  <c:v>0.7633743880647117</c:v>
                </c:pt>
                <c:pt idx="4">
                  <c:v>0.78645504265784127</c:v>
                </c:pt>
                <c:pt idx="5">
                  <c:v>0.82760004479770655</c:v>
                </c:pt>
                <c:pt idx="6">
                  <c:v>0.82329346044612139</c:v>
                </c:pt>
                <c:pt idx="7">
                  <c:v>0.8773639039333998</c:v>
                </c:pt>
                <c:pt idx="8">
                  <c:v>0.87846274146313563</c:v>
                </c:pt>
                <c:pt idx="9">
                  <c:v>0.87949952810204424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Chart!$D$2</c:f>
              <c:strCache>
                <c:ptCount val="1"/>
                <c:pt idx="0">
                  <c:v>tfidf+lab - nDCG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Chart!$D$3:$D$12</c:f>
              <c:numCache>
                <c:formatCode>General</c:formatCode>
                <c:ptCount val="10"/>
                <c:pt idx="0">
                  <c:v>1</c:v>
                </c:pt>
                <c:pt idx="1">
                  <c:v>0.92434154686923586</c:v>
                </c:pt>
                <c:pt idx="2">
                  <c:v>0.82237254797724302</c:v>
                </c:pt>
                <c:pt idx="3">
                  <c:v>0.786824079720849</c:v>
                </c:pt>
                <c:pt idx="4">
                  <c:v>0.83548623607093542</c:v>
                </c:pt>
                <c:pt idx="5">
                  <c:v>0.87259047464766359</c:v>
                </c:pt>
                <c:pt idx="6">
                  <c:v>0.89700421667499086</c:v>
                </c:pt>
                <c:pt idx="7">
                  <c:v>0.94828111210695321</c:v>
                </c:pt>
                <c:pt idx="8">
                  <c:v>0.94874452097951067</c:v>
                </c:pt>
                <c:pt idx="9">
                  <c:v>0.94918176134891707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Chart!$E$2</c:f>
              <c:strCache>
                <c:ptCount val="1"/>
                <c:pt idx="0">
                  <c:v>USE+lab - nDCG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Chart!$E$3:$E$12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0.95278200802409463</c:v>
                </c:pt>
                <c:pt idx="3">
                  <c:v>0.92570770419616832</c:v>
                </c:pt>
                <c:pt idx="4">
                  <c:v>0.96082303888591203</c:v>
                </c:pt>
                <c:pt idx="5">
                  <c:v>0.94442976616846797</c:v>
                </c:pt>
                <c:pt idx="6">
                  <c:v>0.9336394606984334</c:v>
                </c:pt>
                <c:pt idx="7">
                  <c:v>0.98352792491718222</c:v>
                </c:pt>
                <c:pt idx="8">
                  <c:v>0.98367551714226253</c:v>
                </c:pt>
                <c:pt idx="9">
                  <c:v>0.98381477489677949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Chart!$F$2</c:f>
              <c:strCache>
                <c:ptCount val="1"/>
                <c:pt idx="0">
                  <c:v>All+noLab+fea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Chart!$F$3:$F$12</c:f>
              <c:numCache>
                <c:formatCode>General</c:formatCode>
                <c:ptCount val="10"/>
                <c:pt idx="0">
                  <c:v>0.81818181818181968</c:v>
                </c:pt>
                <c:pt idx="1">
                  <c:v>0.80442573579440724</c:v>
                </c:pt>
                <c:pt idx="2">
                  <c:v>0.65710957606157627</c:v>
                </c:pt>
                <c:pt idx="3">
                  <c:v>0.64712837498982767</c:v>
                </c:pt>
                <c:pt idx="4">
                  <c:v>0.63974455459745627</c:v>
                </c:pt>
                <c:pt idx="5">
                  <c:v>0.71652658998154717</c:v>
                </c:pt>
                <c:pt idx="6">
                  <c:v>0.7496014388998663</c:v>
                </c:pt>
                <c:pt idx="7">
                  <c:v>0.80646472042076445</c:v>
                </c:pt>
                <c:pt idx="8">
                  <c:v>0.87988000641883291</c:v>
                </c:pt>
                <c:pt idx="9">
                  <c:v>0.88090470292680101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Chart!$G$2</c:f>
              <c:strCache>
                <c:ptCount val="1"/>
                <c:pt idx="0">
                  <c:v>All+noLab+noFea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Chart!$G$3:$G$12</c:f>
              <c:numCache>
                <c:formatCode>General</c:formatCode>
                <c:ptCount val="10"/>
                <c:pt idx="0">
                  <c:v>0.81818181818181968</c:v>
                </c:pt>
                <c:pt idx="1">
                  <c:v>0.88008418892517137</c:v>
                </c:pt>
                <c:pt idx="2">
                  <c:v>0.81899769744143736</c:v>
                </c:pt>
                <c:pt idx="3">
                  <c:v>0.76105184917762292</c:v>
                </c:pt>
                <c:pt idx="4">
                  <c:v>0.78435904610230145</c:v>
                </c:pt>
                <c:pt idx="5">
                  <c:v>0.82567678371769826</c:v>
                </c:pt>
                <c:pt idx="6">
                  <c:v>0.89431699539874332</c:v>
                </c:pt>
                <c:pt idx="7">
                  <c:v>0.86989816453076796</c:v>
                </c:pt>
                <c:pt idx="8">
                  <c:v>0.87106389618797486</c:v>
                </c:pt>
                <c:pt idx="9">
                  <c:v>0.92334744396299306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Chart!$H$2</c:f>
              <c:strCache>
                <c:ptCount val="1"/>
                <c:pt idx="0">
                  <c:v>ELMo - nDCG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Chart!$H$3:$H$12</c:f>
              <c:numCache>
                <c:formatCode>General</c:formatCode>
                <c:ptCount val="10"/>
                <c:pt idx="0">
                  <c:v>0.81818181818181968</c:v>
                </c:pt>
                <c:pt idx="1">
                  <c:v>0.74137702487732382</c:v>
                </c:pt>
                <c:pt idx="2">
                  <c:v>0.74911149193999105</c:v>
                </c:pt>
                <c:pt idx="3">
                  <c:v>0.78792559194540934</c:v>
                </c:pt>
                <c:pt idx="4">
                  <c:v>0.8364803058974507</c:v>
                </c:pt>
                <c:pt idx="5">
                  <c:v>0.81463683612985338</c:v>
                </c:pt>
                <c:pt idx="6">
                  <c:v>0.77983250465481224</c:v>
                </c:pt>
                <c:pt idx="7">
                  <c:v>0.85449945771359948</c:v>
                </c:pt>
                <c:pt idx="8">
                  <c:v>0.90956405004381158</c:v>
                </c:pt>
                <c:pt idx="9">
                  <c:v>0.91033552362911663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Chart!$I$2</c:f>
              <c:strCache>
                <c:ptCount val="1"/>
                <c:pt idx="0">
                  <c:v>tfidf - nDCG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Chart!$I$3:$I$12</c:f>
              <c:numCache>
                <c:formatCode>General</c:formatCode>
                <c:ptCount val="10"/>
                <c:pt idx="0">
                  <c:v>0.81818181818181968</c:v>
                </c:pt>
                <c:pt idx="1">
                  <c:v>0.57745037640211605</c:v>
                </c:pt>
                <c:pt idx="2">
                  <c:v>0.54918914777645278</c:v>
                </c:pt>
                <c:pt idx="3">
                  <c:v>0.55590394577009161</c:v>
                </c:pt>
                <c:pt idx="4">
                  <c:v>0.62709023975145972</c:v>
                </c:pt>
                <c:pt idx="5">
                  <c:v>0.70491514378276798</c:v>
                </c:pt>
                <c:pt idx="6">
                  <c:v>0.75944584116703018</c:v>
                </c:pt>
                <c:pt idx="7">
                  <c:v>0.79698663962935046</c:v>
                </c:pt>
                <c:pt idx="8">
                  <c:v>0.85256655530219017</c:v>
                </c:pt>
                <c:pt idx="9">
                  <c:v>0.8538242521387911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Chart!$J$2</c:f>
              <c:strCache>
                <c:ptCount val="1"/>
                <c:pt idx="0">
                  <c:v>USE - nDCG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Chart!$J$3:$J$12</c:f>
              <c:numCache>
                <c:formatCode>General</c:formatCode>
                <c:ptCount val="10"/>
                <c:pt idx="0">
                  <c:v>0.81818181818181968</c:v>
                </c:pt>
                <c:pt idx="1">
                  <c:v>0.88008418892517137</c:v>
                </c:pt>
                <c:pt idx="2">
                  <c:v>0.85834602407228544</c:v>
                </c:pt>
                <c:pt idx="3">
                  <c:v>0.8802608245162673</c:v>
                </c:pt>
                <c:pt idx="4">
                  <c:v>0.94767788855224833</c:v>
                </c:pt>
                <c:pt idx="5">
                  <c:v>0.93236793526479889</c:v>
                </c:pt>
                <c:pt idx="6">
                  <c:v>0.92224702750315302</c:v>
                </c:pt>
                <c:pt idx="7">
                  <c:v>0.89676968237129018</c:v>
                </c:pt>
                <c:pt idx="8">
                  <c:v>0.95145552724676419</c:v>
                </c:pt>
                <c:pt idx="9">
                  <c:v>0.95186964108600436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132656"/>
        <c:axId val="452134224"/>
      </c:lineChart>
      <c:catAx>
        <c:axId val="45213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134224"/>
        <c:crosses val="autoZero"/>
        <c:auto val="1"/>
        <c:lblAlgn val="ctr"/>
        <c:lblOffset val="100"/>
        <c:noMultiLvlLbl val="0"/>
      </c:catAx>
      <c:valAx>
        <c:axId val="45213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13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0</xdr:row>
      <xdr:rowOff>38100</xdr:rowOff>
    </xdr:from>
    <xdr:to>
      <xdr:col>21</xdr:col>
      <xdr:colOff>99060</xdr:colOff>
      <xdr:row>20</xdr:row>
      <xdr:rowOff>7620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zoomScale="70" zoomScaleNormal="70" workbookViewId="0">
      <selection activeCell="A2" sqref="A2"/>
    </sheetView>
  </sheetViews>
  <sheetFormatPr defaultColWidth="13.33203125" defaultRowHeight="14.4" x14ac:dyDescent="0.25"/>
  <cols>
    <col min="1" max="16384" width="13.33203125" style="1"/>
  </cols>
  <sheetData>
    <row r="1" spans="1:19" x14ac:dyDescent="0.25"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</row>
    <row r="2" spans="1:19" ht="15.6" x14ac:dyDescent="0.3">
      <c r="A2" s="1">
        <v>72773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2">
        <v>1</v>
      </c>
      <c r="H2" s="2">
        <v>1.0000002379999999</v>
      </c>
      <c r="I2" s="1">
        <v>1</v>
      </c>
      <c r="J2" s="1">
        <v>1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1</v>
      </c>
      <c r="Q2" s="1">
        <v>1</v>
      </c>
      <c r="R2" s="1">
        <f>F2*0.14+G2*0.21+H2*0.21+I2*0.08+J2*0.05+K2*0.05+L2*0+M2*0+N2*0+O2*0+P2*0.1+Q2*0.16</f>
        <v>0.95000004997999998</v>
      </c>
    </row>
    <row r="4" spans="1:19" ht="15.6" x14ac:dyDescent="0.3">
      <c r="A4" s="1">
        <v>3455113</v>
      </c>
      <c r="B4" s="1" t="s">
        <v>17</v>
      </c>
      <c r="C4" s="1" t="s">
        <v>15</v>
      </c>
      <c r="D4" s="1" t="s">
        <v>15</v>
      </c>
      <c r="E4" s="1" t="s">
        <v>18</v>
      </c>
      <c r="F4" s="2">
        <v>9.8111124049999998E-2</v>
      </c>
      <c r="G4" s="2">
        <v>0.57992041110000003</v>
      </c>
      <c r="H4" s="2">
        <v>0.71919530629999995</v>
      </c>
      <c r="I4" s="1">
        <v>0.61538461538461497</v>
      </c>
      <c r="J4" s="1">
        <v>0.71428571428571397</v>
      </c>
      <c r="K4" s="1">
        <v>1</v>
      </c>
      <c r="L4" s="1">
        <v>0</v>
      </c>
      <c r="M4" s="1">
        <v>0</v>
      </c>
      <c r="N4" s="1">
        <v>0</v>
      </c>
      <c r="O4" s="1">
        <v>0</v>
      </c>
      <c r="P4" s="1">
        <v>1</v>
      </c>
      <c r="Q4" s="1">
        <v>1</v>
      </c>
      <c r="R4" s="1">
        <f t="shared" ref="R4:R7" si="0">F4*0.14+G4*0.21+H4*0.21+I4*0.08+J4*0.05+K4*0.05+L4*0+M4*0+N4*0+O4*0+P4*0.1+Q4*0.16</f>
        <v>0.68149491296605491</v>
      </c>
      <c r="S4" s="1">
        <v>3.6666666666666599</v>
      </c>
    </row>
    <row r="5" spans="1:19" ht="15.6" x14ac:dyDescent="0.3">
      <c r="A5" s="1">
        <v>2881861</v>
      </c>
      <c r="B5" s="1" t="s">
        <v>19</v>
      </c>
      <c r="C5" s="1" t="s">
        <v>15</v>
      </c>
      <c r="D5" s="1" t="s">
        <v>15</v>
      </c>
      <c r="E5" s="1" t="s">
        <v>20</v>
      </c>
      <c r="F5" s="2">
        <v>0.1023526671</v>
      </c>
      <c r="G5" s="2">
        <v>0.71983361239999999</v>
      </c>
      <c r="H5" s="2">
        <v>0.72040808199999995</v>
      </c>
      <c r="I5" s="1">
        <v>1</v>
      </c>
      <c r="J5" s="1">
        <v>1</v>
      </c>
      <c r="K5" s="1">
        <v>1</v>
      </c>
      <c r="L5" s="1">
        <v>0</v>
      </c>
      <c r="M5" s="1">
        <v>0</v>
      </c>
      <c r="N5" s="1">
        <v>0</v>
      </c>
      <c r="O5" s="1">
        <v>0</v>
      </c>
      <c r="P5" s="1">
        <v>1</v>
      </c>
      <c r="Q5" s="1">
        <v>0.33333333333333298</v>
      </c>
      <c r="R5" s="1">
        <f t="shared" si="0"/>
        <v>0.65011346255133318</v>
      </c>
      <c r="S5" s="1">
        <v>3</v>
      </c>
    </row>
    <row r="6" spans="1:19" ht="15.6" x14ac:dyDescent="0.3">
      <c r="A6" s="1">
        <v>3031552</v>
      </c>
      <c r="B6" s="1" t="s">
        <v>21</v>
      </c>
      <c r="C6" s="1" t="s">
        <v>15</v>
      </c>
      <c r="D6" s="1" t="s">
        <v>15</v>
      </c>
      <c r="E6" s="1" t="s">
        <v>15</v>
      </c>
      <c r="F6" s="2">
        <v>0.17394832069999999</v>
      </c>
      <c r="G6" s="2">
        <v>0.7853996754</v>
      </c>
      <c r="H6" s="2">
        <v>0.77844560149999997</v>
      </c>
      <c r="I6" s="1">
        <v>0.23076923076923</v>
      </c>
      <c r="J6" s="1">
        <v>0.57142857142857095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f t="shared" si="0"/>
        <v>0.39979324007996692</v>
      </c>
      <c r="S6" s="1">
        <v>3</v>
      </c>
    </row>
    <row r="7" spans="1:19" ht="15.6" x14ac:dyDescent="0.3">
      <c r="A7" s="1">
        <v>3386264</v>
      </c>
      <c r="B7" s="1" t="s">
        <v>22</v>
      </c>
      <c r="C7" s="1" t="s">
        <v>15</v>
      </c>
      <c r="D7" s="1" t="s">
        <v>15</v>
      </c>
      <c r="E7" s="1" t="s">
        <v>23</v>
      </c>
      <c r="F7" s="2">
        <v>9.0627597870000007E-2</v>
      </c>
      <c r="G7" s="2">
        <v>0.70158624650000001</v>
      </c>
      <c r="H7" s="2">
        <v>0.80533301830000004</v>
      </c>
      <c r="I7" s="1">
        <v>0.46153846153846101</v>
      </c>
      <c r="J7" s="1">
        <v>0.85714285714285698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Q7" s="1">
        <v>0.33333333333333298</v>
      </c>
      <c r="R7" s="1">
        <f t="shared" si="0"/>
        <v>0.56225446242335297</v>
      </c>
      <c r="S7" s="1">
        <v>3</v>
      </c>
    </row>
    <row r="8" spans="1:19" ht="15.6" x14ac:dyDescent="0.3">
      <c r="A8" s="1">
        <v>2589274</v>
      </c>
      <c r="B8" s="1" t="s">
        <v>24</v>
      </c>
      <c r="C8" s="1" t="s">
        <v>15</v>
      </c>
      <c r="D8" s="1" t="s">
        <v>15</v>
      </c>
      <c r="E8" s="1" t="s">
        <v>25</v>
      </c>
      <c r="F8" s="2">
        <v>3.4118318930000002E-2</v>
      </c>
      <c r="G8" s="2">
        <v>0.56116557119999999</v>
      </c>
      <c r="H8" s="2">
        <v>0.61276102070000005</v>
      </c>
      <c r="I8" s="1">
        <v>0.76923076923076905</v>
      </c>
      <c r="J8" s="1">
        <v>1</v>
      </c>
      <c r="K8" s="1">
        <v>1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v>1</v>
      </c>
      <c r="R8" s="1">
        <f t="shared" ref="R8:R13" si="1">F8*0.14+G8*0.21+H8*0.21+I8*0.08+J8*0.05+K8*0.05+L8*0+M8*0+N8*0+O8*0+P8*0.1+Q8*0.16</f>
        <v>0.67283961048766161</v>
      </c>
      <c r="S8" s="1">
        <v>2.3333333333333299</v>
      </c>
    </row>
    <row r="9" spans="1:19" ht="15.6" x14ac:dyDescent="0.3">
      <c r="A9" s="1">
        <v>3251169</v>
      </c>
      <c r="B9" s="1" t="s">
        <v>26</v>
      </c>
      <c r="C9" s="1" t="s">
        <v>15</v>
      </c>
      <c r="D9" s="1" t="s">
        <v>15</v>
      </c>
      <c r="E9" s="1" t="s">
        <v>27</v>
      </c>
      <c r="F9" s="2">
        <v>7.2303217269999998E-2</v>
      </c>
      <c r="G9" s="2">
        <v>0.73385930060000004</v>
      </c>
      <c r="H9" s="2">
        <v>0.72666788100000002</v>
      </c>
      <c r="I9" s="1">
        <v>0.92307692307692302</v>
      </c>
      <c r="J9" s="1">
        <v>0.85714285714285698</v>
      </c>
      <c r="K9" s="1">
        <v>1</v>
      </c>
      <c r="L9" s="1">
        <v>0</v>
      </c>
      <c r="M9" s="1">
        <v>0</v>
      </c>
      <c r="N9" s="1">
        <v>0</v>
      </c>
      <c r="O9" s="1">
        <v>0</v>
      </c>
      <c r="P9" s="1">
        <v>1</v>
      </c>
      <c r="Q9" s="1">
        <v>0.33333333333333298</v>
      </c>
      <c r="R9" s="1">
        <f t="shared" si="1"/>
        <v>0.63686978859042997</v>
      </c>
      <c r="S9" s="1">
        <v>2.3333333333333299</v>
      </c>
    </row>
    <row r="10" spans="1:19" ht="15.6" x14ac:dyDescent="0.3">
      <c r="A10" s="1">
        <v>3462200</v>
      </c>
      <c r="B10" s="1" t="s">
        <v>28</v>
      </c>
      <c r="C10" s="1" t="s">
        <v>15</v>
      </c>
      <c r="D10" s="1" t="s">
        <v>15</v>
      </c>
      <c r="E10" s="1" t="s">
        <v>29</v>
      </c>
      <c r="F10" s="2">
        <v>0.1232170694</v>
      </c>
      <c r="G10" s="2">
        <v>0.75193703170000004</v>
      </c>
      <c r="H10" s="2">
        <v>0.71898555760000005</v>
      </c>
      <c r="I10" s="1">
        <v>0.76923076923076905</v>
      </c>
      <c r="J10" s="1">
        <v>0.85714285714285698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  <c r="Q10" s="1">
        <v>0.33333333333333298</v>
      </c>
      <c r="R10" s="1">
        <f t="shared" si="1"/>
        <v>0.58387307119793774</v>
      </c>
      <c r="S10" s="1">
        <v>1.7777777779999999</v>
      </c>
    </row>
    <row r="11" spans="1:19" ht="15.6" x14ac:dyDescent="0.3">
      <c r="A11" s="1">
        <v>867867</v>
      </c>
      <c r="B11" s="1" t="s">
        <v>30</v>
      </c>
      <c r="C11" s="1" t="s">
        <v>15</v>
      </c>
      <c r="D11" s="1" t="s">
        <v>15</v>
      </c>
      <c r="E11" s="1" t="s">
        <v>31</v>
      </c>
      <c r="F11" s="2">
        <v>0.16659738390000001</v>
      </c>
      <c r="G11" s="2">
        <v>0.69520431760000001</v>
      </c>
      <c r="H11" s="2">
        <v>0.70529997349999995</v>
      </c>
      <c r="I11" s="1">
        <v>0.84615384615384603</v>
      </c>
      <c r="J11" s="1">
        <v>0.85714285714285698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1</v>
      </c>
      <c r="Q11" s="1">
        <v>0.33333333333333298</v>
      </c>
      <c r="R11" s="1">
        <f t="shared" si="1"/>
        <v>0.58131231875978384</v>
      </c>
      <c r="S11" s="1">
        <v>1.3333333333333299</v>
      </c>
    </row>
    <row r="12" spans="1:19" ht="15.6" x14ac:dyDescent="0.3">
      <c r="A12" s="1">
        <v>33376</v>
      </c>
      <c r="B12" s="1" t="s">
        <v>32</v>
      </c>
      <c r="C12" s="1" t="s">
        <v>15</v>
      </c>
      <c r="D12" s="1" t="s">
        <v>15</v>
      </c>
      <c r="E12" s="1" t="s">
        <v>15</v>
      </c>
      <c r="F12" s="2">
        <v>0.1699578266</v>
      </c>
      <c r="G12" s="2">
        <v>0.55654090639999998</v>
      </c>
      <c r="H12" s="2">
        <v>0.66736322640000001</v>
      </c>
      <c r="I12" s="1">
        <v>0.84615384615384603</v>
      </c>
      <c r="J12" s="1">
        <v>0.85714285714285698</v>
      </c>
      <c r="K12" s="1">
        <v>1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f t="shared" si="1"/>
        <v>0.44136341416145053</v>
      </c>
      <c r="S12" s="1">
        <v>0.33333333333333298</v>
      </c>
    </row>
    <row r="13" spans="1:19" ht="15.6" x14ac:dyDescent="0.3">
      <c r="A13" s="1">
        <v>1005535</v>
      </c>
      <c r="B13" s="1" t="s">
        <v>33</v>
      </c>
      <c r="C13" s="1" t="s">
        <v>15</v>
      </c>
      <c r="D13" s="1" t="s">
        <v>15</v>
      </c>
      <c r="E13" s="1" t="s">
        <v>15</v>
      </c>
      <c r="F13" s="2">
        <v>0</v>
      </c>
      <c r="G13" s="2">
        <v>0.69408458470000001</v>
      </c>
      <c r="H13" s="2">
        <v>0.59683048729999999</v>
      </c>
      <c r="I13" s="1">
        <v>0.46153846153846101</v>
      </c>
      <c r="J13" s="1">
        <v>0.85714285714285698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f t="shared" si="1"/>
        <v>0.35087238490021977</v>
      </c>
      <c r="S13" s="1">
        <v>0.33333333333333298</v>
      </c>
    </row>
    <row r="20" spans="6:8" ht="15.6" x14ac:dyDescent="0.3">
      <c r="F20" s="2"/>
      <c r="G20" s="2"/>
      <c r="H20" s="2"/>
    </row>
    <row r="23" spans="6:8" ht="15.6" x14ac:dyDescent="0.3">
      <c r="F23" s="2"/>
      <c r="G23" s="2"/>
      <c r="H23" s="2"/>
    </row>
    <row r="24" spans="6:8" ht="15.6" x14ac:dyDescent="0.3">
      <c r="F24" s="2"/>
      <c r="G24" s="2"/>
      <c r="H24" s="2"/>
    </row>
    <row r="25" spans="6:8" ht="15.6" x14ac:dyDescent="0.3">
      <c r="F25" s="2"/>
      <c r="G25" s="2"/>
      <c r="H25" s="2"/>
    </row>
    <row r="26" spans="6:8" ht="15.6" x14ac:dyDescent="0.3">
      <c r="F26" s="2"/>
      <c r="G26" s="2"/>
      <c r="H26" s="2"/>
    </row>
    <row r="27" spans="6:8" ht="15.6" x14ac:dyDescent="0.3">
      <c r="F27" s="2"/>
      <c r="G27" s="2"/>
      <c r="H27" s="2"/>
    </row>
    <row r="28" spans="6:8" ht="15.6" x14ac:dyDescent="0.3">
      <c r="F28" s="2"/>
      <c r="G28" s="2"/>
      <c r="H28" s="2"/>
    </row>
    <row r="29" spans="6:8" ht="15.6" x14ac:dyDescent="0.3">
      <c r="F29" s="2"/>
      <c r="G29" s="2"/>
      <c r="H29" s="2"/>
    </row>
    <row r="30" spans="6:8" ht="15.6" x14ac:dyDescent="0.3">
      <c r="F30" s="2"/>
      <c r="G30" s="2"/>
      <c r="H30" s="2"/>
    </row>
    <row r="31" spans="6:8" ht="15.6" x14ac:dyDescent="0.3">
      <c r="F31" s="2"/>
      <c r="G31" s="2"/>
      <c r="H31" s="2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O4" sqref="O4:O13"/>
    </sheetView>
  </sheetViews>
  <sheetFormatPr defaultRowHeight="14.4" x14ac:dyDescent="0.25"/>
  <sheetData>
    <row r="1" spans="1:15" x14ac:dyDescent="0.25">
      <c r="A1" s="1"/>
      <c r="B1" s="1"/>
      <c r="C1" s="1"/>
      <c r="D1" s="1"/>
      <c r="E1" s="1"/>
      <c r="F1" s="1" t="s">
        <v>1</v>
      </c>
      <c r="G1" s="1" t="s">
        <v>13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39</v>
      </c>
      <c r="N1" s="1" t="s">
        <v>38</v>
      </c>
      <c r="O1" s="1" t="s">
        <v>40</v>
      </c>
    </row>
    <row r="2" spans="1:15" ht="15.6" x14ac:dyDescent="0.3">
      <c r="A2" s="1">
        <v>72773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1"/>
      <c r="I2" s="1"/>
      <c r="J2" s="1"/>
      <c r="K2" s="1"/>
      <c r="L2" s="1"/>
      <c r="M2" s="1"/>
      <c r="N2" s="1"/>
      <c r="O2" s="1"/>
    </row>
    <row r="3" spans="1:15" x14ac:dyDescent="0.25">
      <c r="A3" s="1"/>
      <c r="B3" s="1"/>
      <c r="C3" s="1"/>
      <c r="D3" s="1"/>
      <c r="E3" s="1"/>
      <c r="F3" s="1"/>
      <c r="G3" s="1"/>
      <c r="I3" s="1"/>
      <c r="J3" s="1"/>
      <c r="K3" s="1"/>
      <c r="L3" s="1"/>
      <c r="M3" s="1"/>
      <c r="N3" s="1"/>
      <c r="O3" s="1"/>
    </row>
    <row r="4" spans="1:15" ht="15.6" x14ac:dyDescent="0.3">
      <c r="A4" s="1">
        <v>3031552</v>
      </c>
      <c r="B4" s="1" t="s">
        <v>21</v>
      </c>
      <c r="C4" s="1" t="s">
        <v>15</v>
      </c>
      <c r="D4" s="1" t="s">
        <v>15</v>
      </c>
      <c r="E4" s="1" t="s">
        <v>15</v>
      </c>
      <c r="F4" s="2">
        <v>0.7853996754</v>
      </c>
      <c r="G4" s="1">
        <v>3</v>
      </c>
      <c r="I4" s="1">
        <v>1</v>
      </c>
      <c r="J4" s="1">
        <v>3</v>
      </c>
      <c r="K4" s="1">
        <f>LOG(I4+1, 2)</f>
        <v>1</v>
      </c>
      <c r="L4" s="1">
        <f>J4/K4</f>
        <v>3</v>
      </c>
      <c r="M4" s="1">
        <f>L4</f>
        <v>3</v>
      </c>
      <c r="N4" s="1">
        <v>3.6666666666666599</v>
      </c>
      <c r="O4" s="1">
        <f>M4/N4</f>
        <v>0.81818181818181968</v>
      </c>
    </row>
    <row r="5" spans="1:15" ht="15.6" x14ac:dyDescent="0.3">
      <c r="A5" s="1">
        <v>3462200</v>
      </c>
      <c r="B5" s="1" t="s">
        <v>28</v>
      </c>
      <c r="C5" s="1" t="s">
        <v>15</v>
      </c>
      <c r="D5" s="1" t="s">
        <v>15</v>
      </c>
      <c r="E5" s="1" t="s">
        <v>29</v>
      </c>
      <c r="F5" s="2">
        <v>0.75193703170000004</v>
      </c>
      <c r="G5" s="1">
        <v>1.7777777779999999</v>
      </c>
      <c r="I5" s="1">
        <v>2</v>
      </c>
      <c r="J5" s="1">
        <v>1.7777777779999999</v>
      </c>
      <c r="K5" s="1">
        <f t="shared" ref="K5:K13" si="0">LOG(I5+1, 2)</f>
        <v>1.5849625007211563</v>
      </c>
      <c r="L5" s="1">
        <f t="shared" ref="L5:L13" si="1">J5/K5</f>
        <v>1.1216528953783531</v>
      </c>
      <c r="M5" s="1">
        <f>SUM(L$4:L5)</f>
        <v>4.1216528953783529</v>
      </c>
      <c r="N5" s="1">
        <v>5.5594559273810322</v>
      </c>
      <c r="O5" s="1">
        <f t="shared" ref="O5:O13" si="2">M5/N5</f>
        <v>0.74137702487732382</v>
      </c>
    </row>
    <row r="6" spans="1:15" ht="15.6" x14ac:dyDescent="0.3">
      <c r="A6" s="1">
        <v>3251169</v>
      </c>
      <c r="B6" s="1" t="s">
        <v>26</v>
      </c>
      <c r="C6" s="1" t="s">
        <v>15</v>
      </c>
      <c r="D6" s="1" t="s">
        <v>15</v>
      </c>
      <c r="E6" s="1" t="s">
        <v>27</v>
      </c>
      <c r="F6" s="2">
        <v>0.73385930060000004</v>
      </c>
      <c r="G6" s="1">
        <v>2.3333333333333299</v>
      </c>
      <c r="I6" s="1">
        <v>3</v>
      </c>
      <c r="J6" s="1">
        <v>2.3333333333333299</v>
      </c>
      <c r="K6" s="1">
        <f t="shared" si="0"/>
        <v>2</v>
      </c>
      <c r="L6" s="1">
        <f t="shared" si="1"/>
        <v>1.166666666666665</v>
      </c>
      <c r="M6" s="1">
        <f>SUM(L$4:L6)</f>
        <v>5.2883195620450181</v>
      </c>
      <c r="N6" s="1">
        <v>7.0594559273810322</v>
      </c>
      <c r="O6" s="1">
        <f t="shared" si="2"/>
        <v>0.74911149193999105</v>
      </c>
    </row>
    <row r="7" spans="1:15" ht="15.6" x14ac:dyDescent="0.3">
      <c r="A7" s="1">
        <v>2881861</v>
      </c>
      <c r="B7" s="1" t="s">
        <v>19</v>
      </c>
      <c r="C7" s="1" t="s">
        <v>15</v>
      </c>
      <c r="D7" s="1" t="s">
        <v>15</v>
      </c>
      <c r="E7" s="1" t="s">
        <v>20</v>
      </c>
      <c r="F7" s="2">
        <v>0.71983361239999999</v>
      </c>
      <c r="G7" s="1">
        <v>3</v>
      </c>
      <c r="I7" s="1">
        <v>4</v>
      </c>
      <c r="J7" s="1">
        <v>3</v>
      </c>
      <c r="K7" s="1">
        <f t="shared" si="0"/>
        <v>2.3219280948873622</v>
      </c>
      <c r="L7" s="1">
        <f t="shared" si="1"/>
        <v>1.2920296742201793</v>
      </c>
      <c r="M7" s="1">
        <f>SUM(L$4:L7)</f>
        <v>6.5803492362651976</v>
      </c>
      <c r="N7" s="1">
        <v>8.3514856016012118</v>
      </c>
      <c r="O7" s="1">
        <f t="shared" si="2"/>
        <v>0.78792559194540934</v>
      </c>
    </row>
    <row r="8" spans="1:15" ht="15.6" x14ac:dyDescent="0.3">
      <c r="A8" s="1">
        <v>3386264</v>
      </c>
      <c r="B8" s="1" t="s">
        <v>22</v>
      </c>
      <c r="C8" s="1" t="s">
        <v>15</v>
      </c>
      <c r="D8" s="1" t="s">
        <v>15</v>
      </c>
      <c r="E8" s="1" t="s">
        <v>23</v>
      </c>
      <c r="F8" s="2">
        <v>0.70158624650000001</v>
      </c>
      <c r="G8" s="1">
        <v>3</v>
      </c>
      <c r="I8" s="1">
        <v>5</v>
      </c>
      <c r="J8" s="1">
        <v>3</v>
      </c>
      <c r="K8" s="1">
        <f t="shared" si="0"/>
        <v>2.5849625007211561</v>
      </c>
      <c r="L8" s="1">
        <f t="shared" si="1"/>
        <v>1.1605584217036249</v>
      </c>
      <c r="M8" s="1">
        <f>SUM(L$4:L8)</f>
        <v>7.7409076579688225</v>
      </c>
      <c r="N8" s="1">
        <v>9.2541421518151417</v>
      </c>
      <c r="O8" s="1">
        <f t="shared" si="2"/>
        <v>0.8364803058974507</v>
      </c>
    </row>
    <row r="9" spans="1:15" ht="15.6" x14ac:dyDescent="0.3">
      <c r="A9" s="1">
        <v>867867</v>
      </c>
      <c r="B9" s="1" t="s">
        <v>30</v>
      </c>
      <c r="C9" s="1" t="s">
        <v>15</v>
      </c>
      <c r="D9" s="1" t="s">
        <v>15</v>
      </c>
      <c r="E9" s="1" t="s">
        <v>31</v>
      </c>
      <c r="F9" s="2">
        <v>0.69520431760000001</v>
      </c>
      <c r="G9" s="1">
        <v>1.3333333333333299</v>
      </c>
      <c r="I9" s="1">
        <v>6</v>
      </c>
      <c r="J9" s="1">
        <v>1.3333333333333299</v>
      </c>
      <c r="K9" s="1">
        <f t="shared" si="0"/>
        <v>2.8073549220576042</v>
      </c>
      <c r="L9" s="1">
        <f t="shared" si="1"/>
        <v>0.47494291614402834</v>
      </c>
      <c r="M9" s="1">
        <f>SUM(L$4:L9)</f>
        <v>8.2158505741128511</v>
      </c>
      <c r="N9" s="1">
        <v>10.085292255067191</v>
      </c>
      <c r="O9" s="1">
        <f t="shared" si="2"/>
        <v>0.81463683612985338</v>
      </c>
    </row>
    <row r="10" spans="1:15" ht="15.6" x14ac:dyDescent="0.3">
      <c r="A10" s="1">
        <v>1005535</v>
      </c>
      <c r="B10" s="1" t="s">
        <v>33</v>
      </c>
      <c r="C10" s="1" t="s">
        <v>15</v>
      </c>
      <c r="D10" s="1" t="s">
        <v>15</v>
      </c>
      <c r="E10" s="1" t="s">
        <v>15</v>
      </c>
      <c r="F10" s="2">
        <v>0.69408458470000001</v>
      </c>
      <c r="G10" s="1">
        <v>0.33333333333333298</v>
      </c>
      <c r="I10" s="1">
        <v>7</v>
      </c>
      <c r="J10" s="1">
        <v>0.33333333333333298</v>
      </c>
      <c r="K10" s="1">
        <f t="shared" si="0"/>
        <v>3</v>
      </c>
      <c r="L10" s="1">
        <f t="shared" si="1"/>
        <v>0.11111111111111099</v>
      </c>
      <c r="M10" s="1">
        <f>SUM(L$4:L10)</f>
        <v>8.3269616852239619</v>
      </c>
      <c r="N10" s="1">
        <v>10.677884847733857</v>
      </c>
      <c r="O10" s="1">
        <f t="shared" si="2"/>
        <v>0.77983250465481224</v>
      </c>
    </row>
    <row r="11" spans="1:15" ht="15.6" x14ac:dyDescent="0.3">
      <c r="A11" s="1">
        <v>3455113</v>
      </c>
      <c r="B11" s="1" t="s">
        <v>17</v>
      </c>
      <c r="C11" s="1" t="s">
        <v>15</v>
      </c>
      <c r="D11" s="1" t="s">
        <v>15</v>
      </c>
      <c r="E11" s="1" t="s">
        <v>18</v>
      </c>
      <c r="F11" s="2">
        <v>0.57992041110000003</v>
      </c>
      <c r="G11" s="1">
        <v>3.6666666666666599</v>
      </c>
      <c r="I11" s="1">
        <v>8</v>
      </c>
      <c r="J11" s="1">
        <v>3.6666666666666599</v>
      </c>
      <c r="K11" s="1">
        <f t="shared" si="0"/>
        <v>3.1699250014423126</v>
      </c>
      <c r="L11" s="1">
        <f t="shared" si="1"/>
        <v>1.1567045482143363</v>
      </c>
      <c r="M11" s="1">
        <f>SUM(L$4:L11)</f>
        <v>9.4836662334382975</v>
      </c>
      <c r="N11" s="1">
        <v>11.09850468344816</v>
      </c>
      <c r="O11" s="1">
        <f t="shared" si="2"/>
        <v>0.85449945771359948</v>
      </c>
    </row>
    <row r="12" spans="1:15" ht="15.6" x14ac:dyDescent="0.3">
      <c r="A12" s="1">
        <v>2589274</v>
      </c>
      <c r="B12" s="1" t="s">
        <v>24</v>
      </c>
      <c r="C12" s="1" t="s">
        <v>15</v>
      </c>
      <c r="D12" s="1" t="s">
        <v>15</v>
      </c>
      <c r="E12" s="1" t="s">
        <v>25</v>
      </c>
      <c r="F12" s="2">
        <v>0.56116557119999999</v>
      </c>
      <c r="G12" s="1">
        <v>2.3333333333333299</v>
      </c>
      <c r="I12" s="1">
        <v>9</v>
      </c>
      <c r="J12" s="1">
        <v>2.3333333333333299</v>
      </c>
      <c r="K12" s="1">
        <f t="shared" si="0"/>
        <v>3.3219280948873626</v>
      </c>
      <c r="L12" s="1">
        <f t="shared" si="1"/>
        <v>0.702403323215955</v>
      </c>
      <c r="M12" s="1">
        <f>SUM(L$4:L12)</f>
        <v>10.186069556654253</v>
      </c>
      <c r="N12" s="1">
        <v>11.198848015336154</v>
      </c>
      <c r="O12" s="1">
        <f t="shared" si="2"/>
        <v>0.90956405004381158</v>
      </c>
    </row>
    <row r="13" spans="1:15" ht="15.6" x14ac:dyDescent="0.3">
      <c r="A13" s="1">
        <v>33376</v>
      </c>
      <c r="B13" s="1" t="s">
        <v>32</v>
      </c>
      <c r="C13" s="1" t="s">
        <v>15</v>
      </c>
      <c r="D13" s="1" t="s">
        <v>15</v>
      </c>
      <c r="E13" s="1" t="s">
        <v>15</v>
      </c>
      <c r="F13" s="2">
        <v>0.55654090639999998</v>
      </c>
      <c r="G13" s="1">
        <v>0.33333333333333298</v>
      </c>
      <c r="I13" s="1">
        <v>10</v>
      </c>
      <c r="J13" s="1">
        <v>0.33333333333333298</v>
      </c>
      <c r="K13" s="1">
        <f t="shared" si="0"/>
        <v>3.4594316186372978</v>
      </c>
      <c r="L13" s="1">
        <f t="shared" si="1"/>
        <v>9.6354942105962502E-2</v>
      </c>
      <c r="M13" s="1">
        <f>SUM(L$4:L13)</f>
        <v>10.282424498760216</v>
      </c>
      <c r="N13" s="1">
        <v>11.295202957442116</v>
      </c>
      <c r="O13" s="1">
        <f t="shared" si="2"/>
        <v>0.91033552362911663</v>
      </c>
    </row>
  </sheetData>
  <sortState ref="A4:G13">
    <sortCondition descending="1" ref="F4:F13"/>
  </sortState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O5" sqref="O5"/>
    </sheetView>
  </sheetViews>
  <sheetFormatPr defaultRowHeight="14.4" x14ac:dyDescent="0.25"/>
  <sheetData>
    <row r="1" spans="1:15" x14ac:dyDescent="0.25">
      <c r="A1" s="1"/>
      <c r="B1" s="1"/>
      <c r="C1" s="1"/>
      <c r="D1" s="1"/>
      <c r="E1" s="1"/>
      <c r="F1" s="1" t="s">
        <v>0</v>
      </c>
      <c r="G1" s="1" t="s">
        <v>13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39</v>
      </c>
      <c r="N1" s="1" t="s">
        <v>38</v>
      </c>
      <c r="O1" s="1" t="s">
        <v>40</v>
      </c>
    </row>
    <row r="2" spans="1:15" ht="15.6" x14ac:dyDescent="0.3">
      <c r="A2" s="1">
        <v>72773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1"/>
      <c r="I2" s="1"/>
      <c r="J2" s="1"/>
      <c r="K2" s="1"/>
      <c r="L2" s="1"/>
      <c r="M2" s="1"/>
      <c r="N2" s="1"/>
      <c r="O2" s="1"/>
    </row>
    <row r="3" spans="1:15" x14ac:dyDescent="0.25">
      <c r="A3" s="1"/>
      <c r="B3" s="1"/>
      <c r="C3" s="1"/>
      <c r="D3" s="1"/>
      <c r="E3" s="1"/>
      <c r="F3" s="1"/>
      <c r="G3" s="1"/>
      <c r="I3" s="1"/>
      <c r="J3" s="1"/>
      <c r="K3" s="1"/>
      <c r="L3" s="1"/>
      <c r="M3" s="1"/>
      <c r="N3" s="1"/>
      <c r="O3" s="1"/>
    </row>
    <row r="4" spans="1:15" ht="15.6" x14ac:dyDescent="0.3">
      <c r="A4" s="1">
        <v>3031552</v>
      </c>
      <c r="B4" s="1" t="s">
        <v>21</v>
      </c>
      <c r="C4" s="1" t="s">
        <v>15</v>
      </c>
      <c r="D4" s="1" t="s">
        <v>15</v>
      </c>
      <c r="E4" s="1" t="s">
        <v>15</v>
      </c>
      <c r="F4" s="2">
        <v>0.17394832069999999</v>
      </c>
      <c r="G4" s="1">
        <v>3</v>
      </c>
      <c r="I4" s="1">
        <v>1</v>
      </c>
      <c r="J4" s="1">
        <v>3</v>
      </c>
      <c r="K4" s="1">
        <f>LOG(I4+1, 2)</f>
        <v>1</v>
      </c>
      <c r="L4" s="1">
        <f>J4/K4</f>
        <v>3</v>
      </c>
      <c r="M4" s="1">
        <f>L4</f>
        <v>3</v>
      </c>
      <c r="N4" s="1">
        <v>3.6666666666666599</v>
      </c>
      <c r="O4" s="1">
        <f>M4/N4</f>
        <v>0.81818181818181968</v>
      </c>
    </row>
    <row r="5" spans="1:15" ht="15.6" x14ac:dyDescent="0.3">
      <c r="A5" s="1">
        <v>33376</v>
      </c>
      <c r="B5" s="1" t="s">
        <v>32</v>
      </c>
      <c r="C5" s="1" t="s">
        <v>15</v>
      </c>
      <c r="D5" s="1" t="s">
        <v>15</v>
      </c>
      <c r="E5" s="1" t="s">
        <v>15</v>
      </c>
      <c r="F5" s="2">
        <v>0.1699578266</v>
      </c>
      <c r="G5" s="1">
        <v>0.33333333333333298</v>
      </c>
      <c r="I5" s="1">
        <v>2</v>
      </c>
      <c r="J5" s="1">
        <v>0.33333333333333298</v>
      </c>
      <c r="K5" s="1">
        <f t="shared" ref="K5:K13" si="0">LOG(I5+1, 2)</f>
        <v>1.5849625007211563</v>
      </c>
      <c r="L5" s="1">
        <f t="shared" ref="L5:L13" si="1">J5/K5</f>
        <v>0.21030991785715225</v>
      </c>
      <c r="M5" s="1">
        <f>SUM(L$4:L5)</f>
        <v>3.2103099178571521</v>
      </c>
      <c r="N5" s="1">
        <v>5.5594559273810322</v>
      </c>
      <c r="O5" s="1">
        <f t="shared" ref="O5:O13" si="2">M5/N5</f>
        <v>0.57745037640211605</v>
      </c>
    </row>
    <row r="6" spans="1:15" ht="15.6" x14ac:dyDescent="0.3">
      <c r="A6" s="1">
        <v>867867</v>
      </c>
      <c r="B6" s="1" t="s">
        <v>30</v>
      </c>
      <c r="C6" s="1" t="s">
        <v>15</v>
      </c>
      <c r="D6" s="1" t="s">
        <v>15</v>
      </c>
      <c r="E6" s="1" t="s">
        <v>31</v>
      </c>
      <c r="F6" s="2">
        <v>0.16659738390000001</v>
      </c>
      <c r="G6" s="1">
        <v>1.3333333333333299</v>
      </c>
      <c r="I6" s="1">
        <v>3</v>
      </c>
      <c r="J6" s="1">
        <v>1.3333333333333299</v>
      </c>
      <c r="K6" s="1">
        <f t="shared" si="0"/>
        <v>2</v>
      </c>
      <c r="L6" s="1">
        <f t="shared" si="1"/>
        <v>0.66666666666666496</v>
      </c>
      <c r="M6" s="1">
        <f>SUM(L$4:L6)</f>
        <v>3.8769765845238169</v>
      </c>
      <c r="N6" s="1">
        <v>7.0594559273810322</v>
      </c>
      <c r="O6" s="1">
        <f t="shared" si="2"/>
        <v>0.54918914777645278</v>
      </c>
    </row>
    <row r="7" spans="1:15" ht="15.6" x14ac:dyDescent="0.3">
      <c r="A7" s="1">
        <v>3462200</v>
      </c>
      <c r="B7" s="1" t="s">
        <v>28</v>
      </c>
      <c r="C7" s="1" t="s">
        <v>15</v>
      </c>
      <c r="D7" s="1" t="s">
        <v>15</v>
      </c>
      <c r="E7" s="1" t="s">
        <v>29</v>
      </c>
      <c r="F7" s="2">
        <v>0.1232170694</v>
      </c>
      <c r="G7" s="1">
        <v>1.7777777779999999</v>
      </c>
      <c r="I7" s="1">
        <v>4</v>
      </c>
      <c r="J7" s="1">
        <v>1.7777777779999999</v>
      </c>
      <c r="K7" s="1">
        <f t="shared" si="0"/>
        <v>2.3219280948873622</v>
      </c>
      <c r="L7" s="1">
        <f t="shared" si="1"/>
        <v>0.76564721444840467</v>
      </c>
      <c r="M7" s="1">
        <f>SUM(L$4:L7)</f>
        <v>4.6426237989722212</v>
      </c>
      <c r="N7" s="1">
        <v>8.3514856016012118</v>
      </c>
      <c r="O7" s="1">
        <f t="shared" si="2"/>
        <v>0.55590394577009161</v>
      </c>
    </row>
    <row r="8" spans="1:15" ht="15.6" x14ac:dyDescent="0.3">
      <c r="A8" s="1">
        <v>2881861</v>
      </c>
      <c r="B8" s="1" t="s">
        <v>19</v>
      </c>
      <c r="C8" s="1" t="s">
        <v>15</v>
      </c>
      <c r="D8" s="1" t="s">
        <v>15</v>
      </c>
      <c r="E8" s="1" t="s">
        <v>20</v>
      </c>
      <c r="F8" s="2">
        <v>0.1023526671</v>
      </c>
      <c r="G8" s="1">
        <v>3</v>
      </c>
      <c r="I8" s="1">
        <v>5</v>
      </c>
      <c r="J8" s="1">
        <v>3</v>
      </c>
      <c r="K8" s="1">
        <f t="shared" si="0"/>
        <v>2.5849625007211561</v>
      </c>
      <c r="L8" s="1">
        <f t="shared" si="1"/>
        <v>1.1605584217036249</v>
      </c>
      <c r="M8" s="1">
        <f>SUM(L$4:L8)</f>
        <v>5.8031822206758461</v>
      </c>
      <c r="N8" s="1">
        <v>9.2541421518151417</v>
      </c>
      <c r="O8" s="1">
        <f t="shared" si="2"/>
        <v>0.62709023975145972</v>
      </c>
    </row>
    <row r="9" spans="1:15" ht="15.6" x14ac:dyDescent="0.3">
      <c r="A9" s="1">
        <v>3455113</v>
      </c>
      <c r="B9" s="1" t="s">
        <v>17</v>
      </c>
      <c r="C9" s="1" t="s">
        <v>15</v>
      </c>
      <c r="D9" s="1" t="s">
        <v>15</v>
      </c>
      <c r="E9" s="1" t="s">
        <v>18</v>
      </c>
      <c r="F9" s="2">
        <v>9.8111124049999998E-2</v>
      </c>
      <c r="G9" s="1">
        <v>3.6666666666666599</v>
      </c>
      <c r="I9" s="1">
        <v>6</v>
      </c>
      <c r="J9" s="1">
        <v>3.6666666666666599</v>
      </c>
      <c r="K9" s="1">
        <f t="shared" si="0"/>
        <v>2.8073549220576042</v>
      </c>
      <c r="L9" s="1">
        <f t="shared" si="1"/>
        <v>1.3060930193960789</v>
      </c>
      <c r="M9" s="1">
        <f>SUM(L$4:L9)</f>
        <v>7.1092752400719252</v>
      </c>
      <c r="N9" s="1">
        <v>10.085292255067191</v>
      </c>
      <c r="O9" s="1">
        <f t="shared" si="2"/>
        <v>0.70491514378276798</v>
      </c>
    </row>
    <row r="10" spans="1:15" ht="15.6" x14ac:dyDescent="0.3">
      <c r="A10" s="1">
        <v>3386264</v>
      </c>
      <c r="B10" s="1" t="s">
        <v>22</v>
      </c>
      <c r="C10" s="1" t="s">
        <v>15</v>
      </c>
      <c r="D10" s="1" t="s">
        <v>15</v>
      </c>
      <c r="E10" s="1" t="s">
        <v>23</v>
      </c>
      <c r="F10" s="2">
        <v>9.0627597870000007E-2</v>
      </c>
      <c r="G10" s="1">
        <v>3</v>
      </c>
      <c r="I10" s="1">
        <v>7</v>
      </c>
      <c r="J10" s="1">
        <v>3</v>
      </c>
      <c r="K10" s="1">
        <f t="shared" si="0"/>
        <v>3</v>
      </c>
      <c r="L10" s="1">
        <f t="shared" si="1"/>
        <v>1</v>
      </c>
      <c r="M10" s="1">
        <f>SUM(L$4:L10)</f>
        <v>8.1092752400719252</v>
      </c>
      <c r="N10" s="1">
        <v>10.677884847733857</v>
      </c>
      <c r="O10" s="1">
        <f t="shared" si="2"/>
        <v>0.75944584116703018</v>
      </c>
    </row>
    <row r="11" spans="1:15" ht="15.6" x14ac:dyDescent="0.3">
      <c r="A11" s="1">
        <v>3251169</v>
      </c>
      <c r="B11" s="1" t="s">
        <v>26</v>
      </c>
      <c r="C11" s="1" t="s">
        <v>15</v>
      </c>
      <c r="D11" s="1" t="s">
        <v>15</v>
      </c>
      <c r="E11" s="1" t="s">
        <v>27</v>
      </c>
      <c r="F11" s="2">
        <v>7.2303217269999998E-2</v>
      </c>
      <c r="G11" s="1">
        <v>2.3333333333333299</v>
      </c>
      <c r="I11" s="1">
        <v>8</v>
      </c>
      <c r="J11" s="1">
        <v>2.3333333333333299</v>
      </c>
      <c r="K11" s="1">
        <f t="shared" si="0"/>
        <v>3.1699250014423126</v>
      </c>
      <c r="L11" s="1">
        <f t="shared" si="1"/>
        <v>0.7360847125000326</v>
      </c>
      <c r="M11" s="1">
        <f>SUM(L$4:L11)</f>
        <v>8.8453599525719575</v>
      </c>
      <c r="N11" s="1">
        <v>11.09850468344816</v>
      </c>
      <c r="O11" s="1">
        <f t="shared" si="2"/>
        <v>0.79698663962935046</v>
      </c>
    </row>
    <row r="12" spans="1:15" ht="15.6" x14ac:dyDescent="0.3">
      <c r="A12" s="1">
        <v>2589274</v>
      </c>
      <c r="B12" s="1" t="s">
        <v>24</v>
      </c>
      <c r="C12" s="1" t="s">
        <v>15</v>
      </c>
      <c r="D12" s="1" t="s">
        <v>15</v>
      </c>
      <c r="E12" s="1" t="s">
        <v>25</v>
      </c>
      <c r="F12" s="2">
        <v>3.4118318930000002E-2</v>
      </c>
      <c r="G12" s="1">
        <v>2.3333333333333299</v>
      </c>
      <c r="I12" s="1">
        <v>9</v>
      </c>
      <c r="J12" s="1">
        <v>2.3333333333333299</v>
      </c>
      <c r="K12" s="1">
        <f t="shared" si="0"/>
        <v>3.3219280948873626</v>
      </c>
      <c r="L12" s="1">
        <f t="shared" si="1"/>
        <v>0.702403323215955</v>
      </c>
      <c r="M12" s="1">
        <f>SUM(L$4:L12)</f>
        <v>9.5477632757879132</v>
      </c>
      <c r="N12" s="1">
        <v>11.198848015336154</v>
      </c>
      <c r="O12" s="1">
        <f t="shared" si="2"/>
        <v>0.85256655530219017</v>
      </c>
    </row>
    <row r="13" spans="1:15" ht="15.6" x14ac:dyDescent="0.3">
      <c r="A13" s="1">
        <v>1005535</v>
      </c>
      <c r="B13" s="1" t="s">
        <v>33</v>
      </c>
      <c r="C13" s="1" t="s">
        <v>15</v>
      </c>
      <c r="D13" s="1" t="s">
        <v>15</v>
      </c>
      <c r="E13" s="1" t="s">
        <v>15</v>
      </c>
      <c r="F13" s="2">
        <v>0</v>
      </c>
      <c r="G13" s="1">
        <v>0.33333333333333298</v>
      </c>
      <c r="I13" s="1">
        <v>10</v>
      </c>
      <c r="J13" s="1">
        <v>0.33333333333333298</v>
      </c>
      <c r="K13" s="1">
        <f t="shared" si="0"/>
        <v>3.4594316186372978</v>
      </c>
      <c r="L13" s="1">
        <f t="shared" si="1"/>
        <v>9.6354942105962502E-2</v>
      </c>
      <c r="M13" s="1">
        <f>SUM(L$4:L13)</f>
        <v>9.644118217893876</v>
      </c>
      <c r="N13" s="1">
        <v>11.295202957442116</v>
      </c>
      <c r="O13" s="1">
        <f t="shared" si="2"/>
        <v>0.8538242521387911</v>
      </c>
    </row>
  </sheetData>
  <sortState ref="A4:G13">
    <sortCondition descending="1" ref="F4:F13"/>
  </sortState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O4" sqref="O4:O13"/>
    </sheetView>
  </sheetViews>
  <sheetFormatPr defaultRowHeight="14.4" x14ac:dyDescent="0.25"/>
  <sheetData>
    <row r="1" spans="1:15" x14ac:dyDescent="0.25">
      <c r="A1" s="1"/>
      <c r="B1" s="1"/>
      <c r="C1" s="1"/>
      <c r="D1" s="1"/>
      <c r="E1" s="1"/>
      <c r="F1" s="1" t="s">
        <v>2</v>
      </c>
      <c r="G1" s="1" t="s">
        <v>13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39</v>
      </c>
      <c r="N1" s="1" t="s">
        <v>38</v>
      </c>
      <c r="O1" s="1" t="s">
        <v>40</v>
      </c>
    </row>
    <row r="2" spans="1:15" ht="15.6" x14ac:dyDescent="0.3">
      <c r="A2" s="1">
        <v>72773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1.0000002379999999</v>
      </c>
      <c r="G2" s="1"/>
      <c r="I2" s="1"/>
      <c r="J2" s="1"/>
      <c r="K2" s="1"/>
      <c r="L2" s="1"/>
      <c r="M2" s="1"/>
      <c r="N2" s="1"/>
      <c r="O2" s="1"/>
    </row>
    <row r="3" spans="1:15" x14ac:dyDescent="0.25">
      <c r="A3" s="1"/>
      <c r="B3" s="1"/>
      <c r="C3" s="1"/>
      <c r="D3" s="1"/>
      <c r="E3" s="1"/>
      <c r="F3" s="1"/>
      <c r="G3" s="1"/>
      <c r="I3" s="1"/>
      <c r="J3" s="1"/>
      <c r="K3" s="1"/>
      <c r="L3" s="1"/>
      <c r="M3" s="1"/>
      <c r="N3" s="1"/>
      <c r="O3" s="1"/>
    </row>
    <row r="4" spans="1:15" ht="15.6" x14ac:dyDescent="0.3">
      <c r="A4" s="1">
        <v>3386264</v>
      </c>
      <c r="B4" s="1" t="s">
        <v>22</v>
      </c>
      <c r="C4" s="1" t="s">
        <v>15</v>
      </c>
      <c r="D4" s="1" t="s">
        <v>15</v>
      </c>
      <c r="E4" s="1" t="s">
        <v>23</v>
      </c>
      <c r="F4" s="2">
        <v>0.80533301830000004</v>
      </c>
      <c r="G4" s="1">
        <v>3</v>
      </c>
      <c r="I4" s="1">
        <v>1</v>
      </c>
      <c r="J4" s="1">
        <v>3</v>
      </c>
      <c r="K4" s="1">
        <f>LOG(I4+1, 2)</f>
        <v>1</v>
      </c>
      <c r="L4" s="1">
        <f>J4/K4</f>
        <v>3</v>
      </c>
      <c r="M4" s="1">
        <f>L4</f>
        <v>3</v>
      </c>
      <c r="N4" s="1">
        <v>3.6666666666666599</v>
      </c>
      <c r="O4" s="1">
        <f>M4/N4</f>
        <v>0.81818181818181968</v>
      </c>
    </row>
    <row r="5" spans="1:15" ht="15.6" x14ac:dyDescent="0.3">
      <c r="A5" s="1">
        <v>3031552</v>
      </c>
      <c r="B5" s="1" t="s">
        <v>21</v>
      </c>
      <c r="C5" s="1" t="s">
        <v>15</v>
      </c>
      <c r="D5" s="1" t="s">
        <v>15</v>
      </c>
      <c r="E5" s="1" t="s">
        <v>15</v>
      </c>
      <c r="F5" s="2">
        <v>0.77844560149999997</v>
      </c>
      <c r="G5" s="1">
        <v>3</v>
      </c>
      <c r="I5" s="1">
        <v>2</v>
      </c>
      <c r="J5" s="1">
        <v>3</v>
      </c>
      <c r="K5" s="1">
        <f t="shared" ref="K5:K13" si="0">LOG(I5+1, 2)</f>
        <v>1.5849625007211563</v>
      </c>
      <c r="L5" s="1">
        <f t="shared" ref="L5:L13" si="1">J5/K5</f>
        <v>1.8927892607143721</v>
      </c>
      <c r="M5" s="1">
        <f>SUM(L$4:L5)</f>
        <v>4.8927892607143724</v>
      </c>
      <c r="N5" s="1">
        <v>5.5594559273810322</v>
      </c>
      <c r="O5" s="1">
        <f t="shared" ref="O5:O13" si="2">M5/N5</f>
        <v>0.88008418892517137</v>
      </c>
    </row>
    <row r="6" spans="1:15" ht="15.6" x14ac:dyDescent="0.3">
      <c r="A6" s="1">
        <v>3251169</v>
      </c>
      <c r="B6" s="1" t="s">
        <v>26</v>
      </c>
      <c r="C6" s="1" t="s">
        <v>15</v>
      </c>
      <c r="D6" s="1" t="s">
        <v>15</v>
      </c>
      <c r="E6" s="1" t="s">
        <v>27</v>
      </c>
      <c r="F6" s="2">
        <v>0.72666788100000002</v>
      </c>
      <c r="G6" s="1">
        <v>2.3333333333333299</v>
      </c>
      <c r="I6" s="1">
        <v>3</v>
      </c>
      <c r="J6" s="1">
        <v>2.3333333333333299</v>
      </c>
      <c r="K6" s="1">
        <f t="shared" si="0"/>
        <v>2</v>
      </c>
      <c r="L6" s="1">
        <f t="shared" si="1"/>
        <v>1.166666666666665</v>
      </c>
      <c r="M6" s="1">
        <f>SUM(L$4:L6)</f>
        <v>6.0594559273810376</v>
      </c>
      <c r="N6" s="1">
        <v>7.0594559273810322</v>
      </c>
      <c r="O6" s="1">
        <f t="shared" si="2"/>
        <v>0.85834602407228544</v>
      </c>
    </row>
    <row r="7" spans="1:15" ht="15.6" x14ac:dyDescent="0.3">
      <c r="A7" s="1">
        <v>2881861</v>
      </c>
      <c r="B7" s="1" t="s">
        <v>19</v>
      </c>
      <c r="C7" s="1" t="s">
        <v>15</v>
      </c>
      <c r="D7" s="1" t="s">
        <v>15</v>
      </c>
      <c r="E7" s="1" t="s">
        <v>20</v>
      </c>
      <c r="F7" s="2">
        <v>0.72040808199999995</v>
      </c>
      <c r="G7" s="1">
        <v>3</v>
      </c>
      <c r="I7" s="1">
        <v>4</v>
      </c>
      <c r="J7" s="1">
        <v>3</v>
      </c>
      <c r="K7" s="1">
        <f t="shared" si="0"/>
        <v>2.3219280948873622</v>
      </c>
      <c r="L7" s="1">
        <f t="shared" si="1"/>
        <v>1.2920296742201793</v>
      </c>
      <c r="M7" s="1">
        <f>SUM(L$4:L7)</f>
        <v>7.3514856016012171</v>
      </c>
      <c r="N7" s="1">
        <v>8.3514856016012118</v>
      </c>
      <c r="O7" s="1">
        <f t="shared" si="2"/>
        <v>0.8802608245162673</v>
      </c>
    </row>
    <row r="8" spans="1:15" ht="15.6" x14ac:dyDescent="0.3">
      <c r="A8" s="1">
        <v>3455113</v>
      </c>
      <c r="B8" s="1" t="s">
        <v>17</v>
      </c>
      <c r="C8" s="1" t="s">
        <v>15</v>
      </c>
      <c r="D8" s="1" t="s">
        <v>15</v>
      </c>
      <c r="E8" s="1" t="s">
        <v>18</v>
      </c>
      <c r="F8" s="2">
        <v>0.71919530629999995</v>
      </c>
      <c r="G8" s="1">
        <v>3.6666666666666599</v>
      </c>
      <c r="I8" s="1">
        <v>5</v>
      </c>
      <c r="J8" s="1">
        <v>3.6666666666666599</v>
      </c>
      <c r="K8" s="1">
        <f t="shared" si="0"/>
        <v>2.5849625007211561</v>
      </c>
      <c r="L8" s="1">
        <f t="shared" si="1"/>
        <v>1.4184602931933166</v>
      </c>
      <c r="M8" s="1">
        <f>SUM(L$4:L8)</f>
        <v>8.7699458947945335</v>
      </c>
      <c r="N8" s="1">
        <v>9.2541421518151417</v>
      </c>
      <c r="O8" s="1">
        <f t="shared" si="2"/>
        <v>0.94767788855224833</v>
      </c>
    </row>
    <row r="9" spans="1:15" ht="15.6" x14ac:dyDescent="0.3">
      <c r="A9" s="1">
        <v>3462200</v>
      </c>
      <c r="B9" s="1" t="s">
        <v>28</v>
      </c>
      <c r="C9" s="1" t="s">
        <v>15</v>
      </c>
      <c r="D9" s="1" t="s">
        <v>15</v>
      </c>
      <c r="E9" s="1" t="s">
        <v>29</v>
      </c>
      <c r="F9" s="2">
        <v>0.71898555760000005</v>
      </c>
      <c r="G9" s="1">
        <v>1.7777777779999999</v>
      </c>
      <c r="I9" s="1">
        <v>6</v>
      </c>
      <c r="J9" s="1">
        <v>1.7777777779999999</v>
      </c>
      <c r="K9" s="1">
        <f t="shared" si="0"/>
        <v>2.8073549220576042</v>
      </c>
      <c r="L9" s="1">
        <f t="shared" si="1"/>
        <v>0.63325722160452991</v>
      </c>
      <c r="M9" s="1">
        <f>SUM(L$4:L9)</f>
        <v>9.4032031163990641</v>
      </c>
      <c r="N9" s="1">
        <v>10.085292255067191</v>
      </c>
      <c r="O9" s="1">
        <f t="shared" si="2"/>
        <v>0.93236793526479889</v>
      </c>
    </row>
    <row r="10" spans="1:15" ht="15.6" x14ac:dyDescent="0.3">
      <c r="A10" s="1">
        <v>867867</v>
      </c>
      <c r="B10" s="1" t="s">
        <v>30</v>
      </c>
      <c r="C10" s="1" t="s">
        <v>15</v>
      </c>
      <c r="D10" s="1" t="s">
        <v>15</v>
      </c>
      <c r="E10" s="1" t="s">
        <v>31</v>
      </c>
      <c r="F10" s="2">
        <v>0.70529997349999995</v>
      </c>
      <c r="G10" s="1">
        <v>1.3333333333333299</v>
      </c>
      <c r="I10" s="1">
        <v>7</v>
      </c>
      <c r="J10" s="1">
        <v>1.3333333333333299</v>
      </c>
      <c r="K10" s="1">
        <f t="shared" si="0"/>
        <v>3</v>
      </c>
      <c r="L10" s="1">
        <f t="shared" si="1"/>
        <v>0.44444444444444331</v>
      </c>
      <c r="M10" s="1">
        <f>SUM(L$4:L10)</f>
        <v>9.847647560843507</v>
      </c>
      <c r="N10" s="1">
        <v>10.677884847733857</v>
      </c>
      <c r="O10" s="1">
        <f t="shared" si="2"/>
        <v>0.92224702750315302</v>
      </c>
    </row>
    <row r="11" spans="1:15" ht="15.6" x14ac:dyDescent="0.3">
      <c r="A11" s="1">
        <v>33376</v>
      </c>
      <c r="B11" s="1" t="s">
        <v>32</v>
      </c>
      <c r="C11" s="1" t="s">
        <v>15</v>
      </c>
      <c r="D11" s="1" t="s">
        <v>15</v>
      </c>
      <c r="E11" s="1" t="s">
        <v>15</v>
      </c>
      <c r="F11" s="2">
        <v>0.66736322640000001</v>
      </c>
      <c r="G11" s="1">
        <v>0.33333333333333298</v>
      </c>
      <c r="I11" s="1">
        <v>8</v>
      </c>
      <c r="J11" s="1">
        <v>0.33333333333333298</v>
      </c>
      <c r="K11" s="1">
        <f t="shared" si="0"/>
        <v>3.1699250014423126</v>
      </c>
      <c r="L11" s="1">
        <f t="shared" si="1"/>
        <v>0.10515495892857613</v>
      </c>
      <c r="M11" s="1">
        <f>SUM(L$4:L11)</f>
        <v>9.9528025197720833</v>
      </c>
      <c r="N11" s="1">
        <v>11.09850468344816</v>
      </c>
      <c r="O11" s="1">
        <f t="shared" si="2"/>
        <v>0.89676968237129018</v>
      </c>
    </row>
    <row r="12" spans="1:15" ht="15.6" x14ac:dyDescent="0.3">
      <c r="A12" s="1">
        <v>2589274</v>
      </c>
      <c r="B12" s="1" t="s">
        <v>24</v>
      </c>
      <c r="C12" s="1" t="s">
        <v>15</v>
      </c>
      <c r="D12" s="1" t="s">
        <v>15</v>
      </c>
      <c r="E12" s="1" t="s">
        <v>25</v>
      </c>
      <c r="F12" s="2">
        <v>0.61276102070000005</v>
      </c>
      <c r="G12" s="1">
        <v>2.3333333333333299</v>
      </c>
      <c r="I12" s="1">
        <v>9</v>
      </c>
      <c r="J12" s="1">
        <v>2.3333333333333299</v>
      </c>
      <c r="K12" s="1">
        <f t="shared" si="0"/>
        <v>3.3219280948873626</v>
      </c>
      <c r="L12" s="1">
        <f t="shared" si="1"/>
        <v>0.702403323215955</v>
      </c>
      <c r="M12" s="1">
        <f>SUM(L$4:L12)</f>
        <v>10.655205842988039</v>
      </c>
      <c r="N12" s="1">
        <v>11.198848015336154</v>
      </c>
      <c r="O12" s="1">
        <f t="shared" si="2"/>
        <v>0.95145552724676419</v>
      </c>
    </row>
    <row r="13" spans="1:15" ht="15.6" x14ac:dyDescent="0.3">
      <c r="A13" s="1">
        <v>1005535</v>
      </c>
      <c r="B13" s="1" t="s">
        <v>33</v>
      </c>
      <c r="C13" s="1" t="s">
        <v>15</v>
      </c>
      <c r="D13" s="1" t="s">
        <v>15</v>
      </c>
      <c r="E13" s="1" t="s">
        <v>15</v>
      </c>
      <c r="F13" s="2">
        <v>0.59683048729999999</v>
      </c>
      <c r="G13" s="1">
        <v>0.33333333333333298</v>
      </c>
      <c r="I13" s="1">
        <v>10</v>
      </c>
      <c r="J13" s="1">
        <v>0.33333333333333298</v>
      </c>
      <c r="K13" s="1">
        <f t="shared" si="0"/>
        <v>3.4594316186372978</v>
      </c>
      <c r="L13" s="1">
        <f t="shared" si="1"/>
        <v>9.6354942105962502E-2</v>
      </c>
      <c r="M13" s="1">
        <f>SUM(L$4:L13)</f>
        <v>10.751560785094002</v>
      </c>
      <c r="N13" s="1">
        <v>11.295202957442116</v>
      </c>
      <c r="O13" s="1">
        <f t="shared" si="2"/>
        <v>0.95186964108600436</v>
      </c>
    </row>
  </sheetData>
  <sortState ref="A4:G13">
    <sortCondition descending="1" ref="F4:F13"/>
  </sortState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A25" sqref="A25"/>
    </sheetView>
  </sheetViews>
  <sheetFormatPr defaultRowHeight="14.4" x14ac:dyDescent="0.25"/>
  <sheetData>
    <row r="1" spans="1:16" x14ac:dyDescent="0.25">
      <c r="A1" s="1"/>
      <c r="B1" s="1"/>
      <c r="C1" s="1"/>
      <c r="D1" s="1"/>
      <c r="E1" s="1"/>
      <c r="F1" s="1" t="s">
        <v>0</v>
      </c>
      <c r="G1" s="1" t="s">
        <v>1</v>
      </c>
      <c r="H1" s="1" t="s">
        <v>2</v>
      </c>
      <c r="I1" t="s">
        <v>12</v>
      </c>
      <c r="J1" t="s">
        <v>13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</row>
    <row r="2" spans="1:16" ht="15.6" x14ac:dyDescent="0.3">
      <c r="A2" s="1">
        <v>72773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2">
        <v>1</v>
      </c>
      <c r="H2" s="2">
        <v>1.0000002379999999</v>
      </c>
      <c r="I2">
        <v>0.95000004997999998</v>
      </c>
      <c r="L2" s="1"/>
      <c r="M2" s="1"/>
      <c r="N2" s="1"/>
      <c r="O2" s="1"/>
      <c r="P2" s="1"/>
    </row>
    <row r="3" spans="1:16" x14ac:dyDescent="0.25">
      <c r="A3" s="1"/>
      <c r="B3" s="1"/>
      <c r="C3" s="1"/>
      <c r="D3" s="1"/>
      <c r="E3" s="1"/>
      <c r="F3" s="1"/>
      <c r="G3" s="1"/>
      <c r="H3" s="1"/>
      <c r="L3" s="1"/>
      <c r="M3" s="1"/>
      <c r="N3" s="1"/>
      <c r="O3" s="1"/>
      <c r="P3" s="1"/>
    </row>
    <row r="4" spans="1:16" ht="15.6" x14ac:dyDescent="0.3">
      <c r="A4" s="1">
        <v>3455113</v>
      </c>
      <c r="B4" s="1" t="s">
        <v>17</v>
      </c>
      <c r="C4" s="1" t="s">
        <v>15</v>
      </c>
      <c r="D4" s="1" t="s">
        <v>15</v>
      </c>
      <c r="E4" s="1" t="s">
        <v>18</v>
      </c>
      <c r="F4" s="2">
        <v>9.8111124049999998E-2</v>
      </c>
      <c r="G4" s="2">
        <v>0.57992041110000003</v>
      </c>
      <c r="H4" s="2">
        <v>0.71919530629999995</v>
      </c>
      <c r="I4">
        <v>0.68149491296605491</v>
      </c>
      <c r="J4">
        <v>3.6666666666666599</v>
      </c>
      <c r="L4" s="1">
        <v>1</v>
      </c>
      <c r="M4">
        <v>3.6666666666666599</v>
      </c>
      <c r="N4" s="1">
        <f>LOG(L4+1, 2)</f>
        <v>1</v>
      </c>
      <c r="O4" s="1">
        <f>M4/N4</f>
        <v>3.6666666666666599</v>
      </c>
      <c r="P4" s="1">
        <f>O4</f>
        <v>3.6666666666666599</v>
      </c>
    </row>
    <row r="5" spans="1:16" ht="15.6" x14ac:dyDescent="0.3">
      <c r="A5" s="1">
        <v>2881861</v>
      </c>
      <c r="B5" s="1" t="s">
        <v>19</v>
      </c>
      <c r="C5" s="1" t="s">
        <v>15</v>
      </c>
      <c r="D5" s="1" t="s">
        <v>15</v>
      </c>
      <c r="E5" s="1" t="s">
        <v>20</v>
      </c>
      <c r="F5" s="2">
        <v>0.1023526671</v>
      </c>
      <c r="G5" s="2">
        <v>0.71983361239999999</v>
      </c>
      <c r="H5" s="2">
        <v>0.72040808199999995</v>
      </c>
      <c r="I5">
        <v>0.65011346255133318</v>
      </c>
      <c r="J5">
        <v>3</v>
      </c>
      <c r="L5" s="1">
        <v>2</v>
      </c>
      <c r="M5">
        <v>3</v>
      </c>
      <c r="N5" s="1">
        <f t="shared" ref="N5:N13" si="0">LOG(L5+1, 2)</f>
        <v>1.5849625007211563</v>
      </c>
      <c r="O5" s="1">
        <f t="shared" ref="O5:O13" si="1">M5/N5</f>
        <v>1.8927892607143721</v>
      </c>
      <c r="P5" s="1">
        <f>SUM(O$4:O5)</f>
        <v>5.5594559273810322</v>
      </c>
    </row>
    <row r="6" spans="1:16" ht="15.6" x14ac:dyDescent="0.3">
      <c r="A6" s="1">
        <v>3031552</v>
      </c>
      <c r="B6" s="1" t="s">
        <v>21</v>
      </c>
      <c r="C6" s="1" t="s">
        <v>15</v>
      </c>
      <c r="D6" s="1" t="s">
        <v>15</v>
      </c>
      <c r="E6" s="1" t="s">
        <v>15</v>
      </c>
      <c r="F6" s="2">
        <v>0.17394832069999999</v>
      </c>
      <c r="G6" s="2">
        <v>0.7853996754</v>
      </c>
      <c r="H6" s="2">
        <v>0.77844560149999997</v>
      </c>
      <c r="I6">
        <v>0.39979324007996692</v>
      </c>
      <c r="J6">
        <v>3</v>
      </c>
      <c r="L6" s="1">
        <v>3</v>
      </c>
      <c r="M6">
        <v>3</v>
      </c>
      <c r="N6" s="1">
        <f t="shared" si="0"/>
        <v>2</v>
      </c>
      <c r="O6" s="1">
        <f t="shared" si="1"/>
        <v>1.5</v>
      </c>
      <c r="P6" s="1">
        <f>SUM(O$4:O6)</f>
        <v>7.0594559273810322</v>
      </c>
    </row>
    <row r="7" spans="1:16" ht="15.6" x14ac:dyDescent="0.3">
      <c r="A7" s="1">
        <v>3386264</v>
      </c>
      <c r="B7" s="1" t="s">
        <v>22</v>
      </c>
      <c r="C7" s="1" t="s">
        <v>15</v>
      </c>
      <c r="D7" s="1" t="s">
        <v>15</v>
      </c>
      <c r="E7" s="1" t="s">
        <v>23</v>
      </c>
      <c r="F7" s="2">
        <v>9.0627597870000007E-2</v>
      </c>
      <c r="G7" s="2">
        <v>0.70158624650000001</v>
      </c>
      <c r="H7" s="2">
        <v>0.80533301830000004</v>
      </c>
      <c r="I7">
        <v>0.56225446242335297</v>
      </c>
      <c r="J7">
        <v>3</v>
      </c>
      <c r="L7" s="1">
        <v>4</v>
      </c>
      <c r="M7">
        <v>3</v>
      </c>
      <c r="N7" s="1">
        <f t="shared" si="0"/>
        <v>2.3219280948873622</v>
      </c>
      <c r="O7" s="1">
        <f t="shared" si="1"/>
        <v>1.2920296742201793</v>
      </c>
      <c r="P7" s="1">
        <f>SUM(O$4:O7)</f>
        <v>8.3514856016012118</v>
      </c>
    </row>
    <row r="8" spans="1:16" ht="15.6" x14ac:dyDescent="0.3">
      <c r="A8" s="1">
        <v>2589274</v>
      </c>
      <c r="B8" s="1" t="s">
        <v>24</v>
      </c>
      <c r="C8" s="1" t="s">
        <v>15</v>
      </c>
      <c r="D8" s="1" t="s">
        <v>15</v>
      </c>
      <c r="E8" s="1" t="s">
        <v>25</v>
      </c>
      <c r="F8" s="2">
        <v>3.4118318930000002E-2</v>
      </c>
      <c r="G8" s="2">
        <v>0.56116557119999999</v>
      </c>
      <c r="H8" s="2">
        <v>0.61276102070000005</v>
      </c>
      <c r="I8">
        <v>0.67283961048766161</v>
      </c>
      <c r="J8">
        <v>2.3333333333333299</v>
      </c>
      <c r="L8" s="1">
        <v>5</v>
      </c>
      <c r="M8">
        <v>2.3333333333333299</v>
      </c>
      <c r="N8" s="1">
        <f t="shared" si="0"/>
        <v>2.5849625007211561</v>
      </c>
      <c r="O8" s="1">
        <f t="shared" si="1"/>
        <v>0.9026565502139291</v>
      </c>
      <c r="P8" s="1">
        <f>SUM(O$4:O8)</f>
        <v>9.2541421518151417</v>
      </c>
    </row>
    <row r="9" spans="1:16" ht="15.6" x14ac:dyDescent="0.3">
      <c r="A9" s="1">
        <v>3251169</v>
      </c>
      <c r="B9" s="1" t="s">
        <v>26</v>
      </c>
      <c r="C9" s="1" t="s">
        <v>15</v>
      </c>
      <c r="D9" s="1" t="s">
        <v>15</v>
      </c>
      <c r="E9" s="1" t="s">
        <v>27</v>
      </c>
      <c r="F9" s="2">
        <v>7.2303217269999998E-2</v>
      </c>
      <c r="G9" s="2">
        <v>0.73385930060000004</v>
      </c>
      <c r="H9" s="2">
        <v>0.72666788100000002</v>
      </c>
      <c r="I9">
        <v>0.63686978859042997</v>
      </c>
      <c r="J9">
        <v>2.3333333333333299</v>
      </c>
      <c r="L9" s="1">
        <v>6</v>
      </c>
      <c r="M9">
        <v>2.3333333333333299</v>
      </c>
      <c r="N9" s="1">
        <f t="shared" si="0"/>
        <v>2.8073549220576042</v>
      </c>
      <c r="O9" s="1">
        <f t="shared" si="1"/>
        <v>0.83115010325205052</v>
      </c>
      <c r="P9" s="1">
        <f>SUM(O$4:O9)</f>
        <v>10.085292255067191</v>
      </c>
    </row>
    <row r="10" spans="1:16" ht="15.6" x14ac:dyDescent="0.3">
      <c r="A10" s="1">
        <v>3462200</v>
      </c>
      <c r="B10" s="1" t="s">
        <v>28</v>
      </c>
      <c r="C10" s="1" t="s">
        <v>15</v>
      </c>
      <c r="D10" s="1" t="s">
        <v>15</v>
      </c>
      <c r="E10" s="1" t="s">
        <v>29</v>
      </c>
      <c r="F10" s="2">
        <v>0.1232170694</v>
      </c>
      <c r="G10" s="2">
        <v>0.75193703170000004</v>
      </c>
      <c r="H10" s="2">
        <v>0.71898555760000005</v>
      </c>
      <c r="I10">
        <v>0.58387307119793774</v>
      </c>
      <c r="J10">
        <v>1.7777777779999999</v>
      </c>
      <c r="L10" s="1">
        <v>7</v>
      </c>
      <c r="M10">
        <v>1.7777777779999999</v>
      </c>
      <c r="N10" s="1">
        <f t="shared" si="0"/>
        <v>3</v>
      </c>
      <c r="O10" s="1">
        <f t="shared" si="1"/>
        <v>0.59259259266666664</v>
      </c>
      <c r="P10" s="1">
        <f>SUM(O$4:O10)</f>
        <v>10.677884847733857</v>
      </c>
    </row>
    <row r="11" spans="1:16" ht="15.6" x14ac:dyDescent="0.3">
      <c r="A11" s="1">
        <v>867867</v>
      </c>
      <c r="B11" s="1" t="s">
        <v>30</v>
      </c>
      <c r="C11" s="1" t="s">
        <v>15</v>
      </c>
      <c r="D11" s="1" t="s">
        <v>15</v>
      </c>
      <c r="E11" s="1" t="s">
        <v>31</v>
      </c>
      <c r="F11" s="2">
        <v>0.16659738390000001</v>
      </c>
      <c r="G11" s="2">
        <v>0.69520431760000001</v>
      </c>
      <c r="H11" s="2">
        <v>0.70529997349999995</v>
      </c>
      <c r="I11">
        <v>0.58131231875978384</v>
      </c>
      <c r="J11">
        <v>1.3333333333333299</v>
      </c>
      <c r="L11" s="1">
        <v>8</v>
      </c>
      <c r="M11">
        <v>1.3333333333333299</v>
      </c>
      <c r="N11" s="1">
        <f t="shared" si="0"/>
        <v>3.1699250014423126</v>
      </c>
      <c r="O11" s="1">
        <f t="shared" si="1"/>
        <v>0.42061983571430384</v>
      </c>
      <c r="P11" s="1">
        <f>SUM(O$4:O11)</f>
        <v>11.09850468344816</v>
      </c>
    </row>
    <row r="12" spans="1:16" ht="15.6" x14ac:dyDescent="0.3">
      <c r="A12" s="1">
        <v>33376</v>
      </c>
      <c r="B12" s="1" t="s">
        <v>32</v>
      </c>
      <c r="C12" s="1" t="s">
        <v>15</v>
      </c>
      <c r="D12" s="1" t="s">
        <v>15</v>
      </c>
      <c r="E12" s="1" t="s">
        <v>15</v>
      </c>
      <c r="F12" s="2">
        <v>0.1699578266</v>
      </c>
      <c r="G12" s="2">
        <v>0.55654090639999998</v>
      </c>
      <c r="H12" s="2">
        <v>0.66736322640000001</v>
      </c>
      <c r="I12">
        <v>0.44136341416145053</v>
      </c>
      <c r="J12">
        <v>0.33333333333333298</v>
      </c>
      <c r="L12" s="1">
        <v>9</v>
      </c>
      <c r="M12">
        <v>0.33333333333333298</v>
      </c>
      <c r="N12" s="1">
        <f t="shared" si="0"/>
        <v>3.3219280948873626</v>
      </c>
      <c r="O12" s="1">
        <f t="shared" si="1"/>
        <v>0.10034333188799362</v>
      </c>
      <c r="P12" s="1">
        <f>SUM(O$4:O12)</f>
        <v>11.198848015336154</v>
      </c>
    </row>
    <row r="13" spans="1:16" ht="15.6" x14ac:dyDescent="0.3">
      <c r="A13" s="1">
        <v>1005535</v>
      </c>
      <c r="B13" s="1" t="s">
        <v>33</v>
      </c>
      <c r="C13" s="1" t="s">
        <v>15</v>
      </c>
      <c r="D13" s="1" t="s">
        <v>15</v>
      </c>
      <c r="E13" s="1" t="s">
        <v>15</v>
      </c>
      <c r="F13" s="2">
        <v>0</v>
      </c>
      <c r="G13" s="2">
        <v>0.69408458470000001</v>
      </c>
      <c r="H13" s="2">
        <v>0.59683048729999999</v>
      </c>
      <c r="I13">
        <v>0.35087238490021977</v>
      </c>
      <c r="J13">
        <v>0.33333333333333298</v>
      </c>
      <c r="L13" s="1">
        <v>10</v>
      </c>
      <c r="M13">
        <v>0.33333333333333298</v>
      </c>
      <c r="N13" s="1">
        <f t="shared" si="0"/>
        <v>3.4594316186372978</v>
      </c>
      <c r="O13" s="1">
        <f t="shared" si="1"/>
        <v>9.6354942105962502E-2</v>
      </c>
      <c r="P13" s="1">
        <f>SUM(O$4:O13)</f>
        <v>11.295202957442116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A2" sqref="A2"/>
    </sheetView>
  </sheetViews>
  <sheetFormatPr defaultRowHeight="14.4" x14ac:dyDescent="0.25"/>
  <sheetData>
    <row r="1" spans="1:10" x14ac:dyDescent="0.25">
      <c r="A1" s="1" t="s">
        <v>41</v>
      </c>
      <c r="B1" s="1"/>
      <c r="C1" s="1"/>
      <c r="H1" s="1" t="s">
        <v>42</v>
      </c>
      <c r="I1" s="1"/>
      <c r="J1" s="1"/>
    </row>
    <row r="2" spans="1:10" x14ac:dyDescent="0.25">
      <c r="A2" t="s">
        <v>49</v>
      </c>
      <c r="B2" t="s">
        <v>50</v>
      </c>
      <c r="C2" s="1" t="s">
        <v>43</v>
      </c>
      <c r="D2" s="1" t="s">
        <v>44</v>
      </c>
      <c r="E2" s="1" t="s">
        <v>45</v>
      </c>
      <c r="F2" s="1" t="s">
        <v>51</v>
      </c>
      <c r="G2" s="1" t="s">
        <v>52</v>
      </c>
      <c r="H2" s="1" t="s">
        <v>46</v>
      </c>
      <c r="I2" s="1" t="s">
        <v>47</v>
      </c>
      <c r="J2" s="1" t="s">
        <v>48</v>
      </c>
    </row>
    <row r="3" spans="1:10" x14ac:dyDescent="0.25">
      <c r="A3">
        <v>1</v>
      </c>
      <c r="B3">
        <v>1</v>
      </c>
      <c r="C3">
        <v>0.48484848490909177</v>
      </c>
      <c r="D3">
        <v>1</v>
      </c>
      <c r="E3">
        <v>1</v>
      </c>
      <c r="F3">
        <v>0.81818181818181968</v>
      </c>
      <c r="G3">
        <v>0.81818181818181968</v>
      </c>
      <c r="H3">
        <v>0.81818181818181968</v>
      </c>
      <c r="I3">
        <v>0.81818181818181968</v>
      </c>
      <c r="J3">
        <v>0.81818181818181968</v>
      </c>
    </row>
    <row r="4" spans="1:10" x14ac:dyDescent="0.25">
      <c r="A4">
        <v>0.92434154686923586</v>
      </c>
      <c r="B4">
        <v>0.92434154686923586</v>
      </c>
      <c r="C4">
        <v>0.58458008219719115</v>
      </c>
      <c r="D4">
        <v>0.92434154686923586</v>
      </c>
      <c r="E4">
        <v>1</v>
      </c>
      <c r="F4">
        <v>0.80442573579440724</v>
      </c>
      <c r="G4">
        <v>0.88008418892517137</v>
      </c>
      <c r="H4">
        <v>0.74137702487732382</v>
      </c>
      <c r="I4">
        <v>0.57745037640211605</v>
      </c>
      <c r="J4">
        <v>0.88008418892517137</v>
      </c>
    </row>
    <row r="5" spans="1:10" x14ac:dyDescent="0.25">
      <c r="A5">
        <v>0.94041752791700595</v>
      </c>
      <c r="B5">
        <v>0.94041752791700595</v>
      </c>
      <c r="C5">
        <v>0.72006689872759466</v>
      </c>
      <c r="D5">
        <v>0.82237254797724302</v>
      </c>
      <c r="E5">
        <v>0.95278200802409463</v>
      </c>
      <c r="F5">
        <v>0.65710957606157627</v>
      </c>
      <c r="G5">
        <v>0.81899769744143736</v>
      </c>
      <c r="H5">
        <v>0.74911149193999105</v>
      </c>
      <c r="I5">
        <v>0.54918914777645278</v>
      </c>
      <c r="J5">
        <v>0.85834602407228544</v>
      </c>
    </row>
    <row r="6" spans="1:10" x14ac:dyDescent="0.25">
      <c r="A6">
        <v>0.91525609037021172</v>
      </c>
      <c r="B6">
        <v>0.88660672595729373</v>
      </c>
      <c r="C6">
        <v>0.7633743880647117</v>
      </c>
      <c r="D6">
        <v>0.786824079720849</v>
      </c>
      <c r="E6">
        <v>0.92570770419616832</v>
      </c>
      <c r="F6">
        <v>0.64712837498982767</v>
      </c>
      <c r="G6">
        <v>0.76105184917762292</v>
      </c>
      <c r="H6">
        <v>0.78792559194540934</v>
      </c>
      <c r="I6">
        <v>0.55590394577009161</v>
      </c>
      <c r="J6">
        <v>0.8802608245162673</v>
      </c>
    </row>
    <row r="7" spans="1:10" x14ac:dyDescent="0.25">
      <c r="A7">
        <v>0.90029807710798537</v>
      </c>
      <c r="B7">
        <v>0.85586399248697542</v>
      </c>
      <c r="C7">
        <v>0.78645504265784127</v>
      </c>
      <c r="D7">
        <v>0.83548623607093542</v>
      </c>
      <c r="E7">
        <v>0.96082303888591203</v>
      </c>
      <c r="F7">
        <v>0.63974455459745627</v>
      </c>
      <c r="G7">
        <v>0.78435904610230145</v>
      </c>
      <c r="H7">
        <v>0.8364803058974507</v>
      </c>
      <c r="I7">
        <v>0.62709023975145972</v>
      </c>
      <c r="J7">
        <v>0.94767788855224833</v>
      </c>
    </row>
    <row r="8" spans="1:10" x14ac:dyDescent="0.25">
      <c r="A8">
        <v>0.87319525086469429</v>
      </c>
      <c r="B8">
        <v>0.86774254340022228</v>
      </c>
      <c r="C8">
        <v>0.82760004479770655</v>
      </c>
      <c r="D8">
        <v>0.87259047464766359</v>
      </c>
      <c r="E8">
        <v>0.94442976616846797</v>
      </c>
      <c r="F8">
        <v>0.71652658998154717</v>
      </c>
      <c r="G8">
        <v>0.82567678371769826</v>
      </c>
      <c r="H8">
        <v>0.81463683612985338</v>
      </c>
      <c r="I8">
        <v>0.70491514378276798</v>
      </c>
      <c r="J8">
        <v>0.93236793526479889</v>
      </c>
    </row>
    <row r="9" spans="1:10" x14ac:dyDescent="0.25">
      <c r="A9">
        <v>0.9183868753546589</v>
      </c>
      <c r="B9">
        <v>0.91323677782647128</v>
      </c>
      <c r="C9">
        <v>0.82329346044612139</v>
      </c>
      <c r="D9">
        <v>0.89700421667499086</v>
      </c>
      <c r="E9">
        <v>0.9336394606984334</v>
      </c>
      <c r="F9">
        <v>0.7496014388998663</v>
      </c>
      <c r="G9">
        <v>0.89431699539874332</v>
      </c>
      <c r="H9">
        <v>0.77983250465481224</v>
      </c>
      <c r="I9">
        <v>0.75944584116703018</v>
      </c>
      <c r="J9">
        <v>0.92224702750315302</v>
      </c>
    </row>
    <row r="10" spans="1:10" x14ac:dyDescent="0.25">
      <c r="A10">
        <v>0.89305582529666794</v>
      </c>
      <c r="B10">
        <v>0.96389847892374614</v>
      </c>
      <c r="C10">
        <v>0.8773639039333998</v>
      </c>
      <c r="D10">
        <v>0.94828111210695321</v>
      </c>
      <c r="E10">
        <v>0.98352792491718222</v>
      </c>
      <c r="F10">
        <v>0.80646472042076445</v>
      </c>
      <c r="G10">
        <v>0.86989816453076796</v>
      </c>
      <c r="H10">
        <v>0.85449945771359948</v>
      </c>
      <c r="I10">
        <v>0.79698663962935046</v>
      </c>
      <c r="J10">
        <v>0.89676968237129018</v>
      </c>
    </row>
    <row r="11" spans="1:10" x14ac:dyDescent="0.25">
      <c r="A11">
        <v>0.96569524220862935</v>
      </c>
      <c r="B11">
        <v>0.96422195388349696</v>
      </c>
      <c r="C11">
        <v>0.87846274146313563</v>
      </c>
      <c r="D11">
        <v>0.94874452097951067</v>
      </c>
      <c r="E11">
        <v>0.98367551714226253</v>
      </c>
      <c r="F11">
        <v>0.87988000641883291</v>
      </c>
      <c r="G11">
        <v>0.87106389618797486</v>
      </c>
      <c r="H11">
        <v>0.90956405004381158</v>
      </c>
      <c r="I11">
        <v>0.85256655530219017</v>
      </c>
      <c r="J11">
        <v>0.95145552724676419</v>
      </c>
    </row>
    <row r="12" spans="1:10" x14ac:dyDescent="0.25">
      <c r="A12">
        <v>0.96598788262982416</v>
      </c>
      <c r="B12">
        <v>0.96452716234900304</v>
      </c>
      <c r="C12">
        <v>0.87949952810204424</v>
      </c>
      <c r="D12">
        <v>0.94918176134891707</v>
      </c>
      <c r="E12">
        <v>0.98381477489677949</v>
      </c>
      <c r="F12">
        <v>0.88090470292680101</v>
      </c>
      <c r="G12">
        <v>0.92334744396299306</v>
      </c>
      <c r="H12">
        <v>0.91033552362911663</v>
      </c>
      <c r="I12">
        <v>0.8538242521387911</v>
      </c>
      <c r="J12">
        <v>0.95186964108600436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zoomScale="70" zoomScaleNormal="70" workbookViewId="0">
      <selection sqref="A1:S13"/>
    </sheetView>
  </sheetViews>
  <sheetFormatPr defaultColWidth="13.33203125" defaultRowHeight="14.4" x14ac:dyDescent="0.25"/>
  <cols>
    <col min="1" max="16384" width="13.33203125" style="1"/>
  </cols>
  <sheetData>
    <row r="1" spans="1:19" x14ac:dyDescent="0.25"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</row>
    <row r="2" spans="1:19" ht="15.6" x14ac:dyDescent="0.3">
      <c r="A2" s="1">
        <v>72773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2">
        <v>1</v>
      </c>
      <c r="H2" s="2">
        <v>1.0000002379999999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1</v>
      </c>
      <c r="Q2" s="1">
        <v>1</v>
      </c>
      <c r="R2" s="1">
        <f>F2*0.14+G2*0.21+H2*0.21+I2*0.08+J2*0.05+K2*0.05+L2*0+M2*0+N2*0+O2*0+P2*0.1+Q2*0.16</f>
        <v>0.82000004997999998</v>
      </c>
    </row>
    <row r="4" spans="1:19" ht="15.6" x14ac:dyDescent="0.3">
      <c r="A4" s="1">
        <v>3455113</v>
      </c>
      <c r="B4" s="1" t="s">
        <v>17</v>
      </c>
      <c r="C4" s="1" t="s">
        <v>15</v>
      </c>
      <c r="D4" s="1" t="s">
        <v>15</v>
      </c>
      <c r="E4" s="1" t="s">
        <v>18</v>
      </c>
      <c r="F4" s="2">
        <v>9.8111124049999998E-2</v>
      </c>
      <c r="G4" s="2">
        <v>0.57992041110000003</v>
      </c>
      <c r="H4" s="2">
        <v>0.71919530629999995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1</v>
      </c>
      <c r="Q4" s="1">
        <v>1</v>
      </c>
      <c r="R4" s="1">
        <f t="shared" ref="R4:R7" si="0">F4*0.14+G4*0.21+H4*0.21+I4*0.08+J4*0.05+K4*0.05+L4*0+M4*0+N4*0+O4*0+P4*0.1+Q4*0.16</f>
        <v>0.54654985802099998</v>
      </c>
      <c r="S4" s="1">
        <v>3.6666666666666599</v>
      </c>
    </row>
    <row r="5" spans="1:19" ht="15.6" x14ac:dyDescent="0.3">
      <c r="A5" s="1">
        <v>2881861</v>
      </c>
      <c r="B5" s="1" t="s">
        <v>19</v>
      </c>
      <c r="C5" s="1" t="s">
        <v>15</v>
      </c>
      <c r="D5" s="1" t="s">
        <v>15</v>
      </c>
      <c r="E5" s="1" t="s">
        <v>20</v>
      </c>
      <c r="F5" s="2">
        <v>0.1023526671</v>
      </c>
      <c r="G5" s="2">
        <v>0.71983361239999999</v>
      </c>
      <c r="H5" s="2">
        <v>0.72040808199999995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1</v>
      </c>
      <c r="Q5" s="1">
        <v>0.33333333333333298</v>
      </c>
      <c r="R5" s="1">
        <f t="shared" si="0"/>
        <v>0.47011346255133329</v>
      </c>
      <c r="S5" s="1">
        <v>3</v>
      </c>
    </row>
    <row r="6" spans="1:19" ht="15.6" x14ac:dyDescent="0.3">
      <c r="A6" s="1">
        <v>3031552</v>
      </c>
      <c r="B6" s="1" t="s">
        <v>21</v>
      </c>
      <c r="C6" s="1" t="s">
        <v>15</v>
      </c>
      <c r="D6" s="1" t="s">
        <v>15</v>
      </c>
      <c r="E6" s="1" t="s">
        <v>15</v>
      </c>
      <c r="F6" s="2">
        <v>0.17394832069999999</v>
      </c>
      <c r="G6" s="2">
        <v>0.7853996754</v>
      </c>
      <c r="H6" s="2">
        <v>0.77844560149999997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f t="shared" si="0"/>
        <v>0.35276027304699997</v>
      </c>
      <c r="S6" s="1">
        <v>3</v>
      </c>
    </row>
    <row r="7" spans="1:19" ht="15.6" x14ac:dyDescent="0.3">
      <c r="A7" s="1">
        <v>3386264</v>
      </c>
      <c r="B7" s="1" t="s">
        <v>22</v>
      </c>
      <c r="C7" s="1" t="s">
        <v>15</v>
      </c>
      <c r="D7" s="1" t="s">
        <v>15</v>
      </c>
      <c r="E7" s="1" t="s">
        <v>23</v>
      </c>
      <c r="F7" s="2">
        <v>9.0627597870000007E-2</v>
      </c>
      <c r="G7" s="2">
        <v>0.70158624650000001</v>
      </c>
      <c r="H7" s="2">
        <v>0.80533301830000004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Q7" s="1">
        <v>0.33333333333333298</v>
      </c>
      <c r="R7" s="1">
        <f t="shared" si="0"/>
        <v>0.48247424264313327</v>
      </c>
      <c r="S7" s="1">
        <v>3</v>
      </c>
    </row>
    <row r="8" spans="1:19" ht="15.6" x14ac:dyDescent="0.3">
      <c r="A8" s="1">
        <v>2589274</v>
      </c>
      <c r="B8" s="1" t="s">
        <v>24</v>
      </c>
      <c r="C8" s="1" t="s">
        <v>15</v>
      </c>
      <c r="D8" s="1" t="s">
        <v>15</v>
      </c>
      <c r="E8" s="1" t="s">
        <v>25</v>
      </c>
      <c r="F8" s="2">
        <v>3.4118318930000002E-2</v>
      </c>
      <c r="G8" s="2">
        <v>0.56116557119999999</v>
      </c>
      <c r="H8" s="2">
        <v>0.61276102070000005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v>1</v>
      </c>
      <c r="R8" s="1">
        <f t="shared" ref="R8:R13" si="1">F8*0.14+G8*0.21+H8*0.21+I8*0.08+J8*0.05+K8*0.05+L8*0+M8*0+N8*0+O8*0+P8*0.1+Q8*0.16</f>
        <v>0.51130114894920009</v>
      </c>
      <c r="S8" s="1">
        <v>2.3333333333333299</v>
      </c>
    </row>
    <row r="9" spans="1:19" ht="15.6" x14ac:dyDescent="0.3">
      <c r="A9" s="1">
        <v>3251169</v>
      </c>
      <c r="B9" s="1" t="s">
        <v>26</v>
      </c>
      <c r="C9" s="1" t="s">
        <v>15</v>
      </c>
      <c r="D9" s="1" t="s">
        <v>15</v>
      </c>
      <c r="E9" s="1" t="s">
        <v>27</v>
      </c>
      <c r="F9" s="2">
        <v>7.2303217269999998E-2</v>
      </c>
      <c r="G9" s="2">
        <v>0.73385930060000004</v>
      </c>
      <c r="H9" s="2">
        <v>0.72666788100000002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</v>
      </c>
      <c r="Q9" s="1">
        <v>0.33333333333333298</v>
      </c>
      <c r="R9" s="1">
        <f t="shared" si="1"/>
        <v>0.47016649188713328</v>
      </c>
      <c r="S9" s="1">
        <v>2.3333333333333299</v>
      </c>
    </row>
    <row r="10" spans="1:19" ht="15.6" x14ac:dyDescent="0.3">
      <c r="A10" s="1">
        <v>3462200</v>
      </c>
      <c r="B10" s="1" t="s">
        <v>28</v>
      </c>
      <c r="C10" s="1" t="s">
        <v>15</v>
      </c>
      <c r="D10" s="1" t="s">
        <v>15</v>
      </c>
      <c r="E10" s="1" t="s">
        <v>29</v>
      </c>
      <c r="F10" s="2">
        <v>0.1232170694</v>
      </c>
      <c r="G10" s="2">
        <v>0.75193703170000004</v>
      </c>
      <c r="H10" s="2">
        <v>0.71898555760000005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  <c r="Q10" s="1">
        <v>0.33333333333333298</v>
      </c>
      <c r="R10" s="1">
        <f t="shared" si="1"/>
        <v>0.47947746680233333</v>
      </c>
      <c r="S10" s="1">
        <v>1.7777777779999999</v>
      </c>
    </row>
    <row r="11" spans="1:19" ht="15.6" x14ac:dyDescent="0.3">
      <c r="A11" s="1">
        <v>867867</v>
      </c>
      <c r="B11" s="1" t="s">
        <v>30</v>
      </c>
      <c r="C11" s="1" t="s">
        <v>15</v>
      </c>
      <c r="D11" s="1" t="s">
        <v>15</v>
      </c>
      <c r="E11" s="1" t="s">
        <v>31</v>
      </c>
      <c r="F11" s="2">
        <v>0.16659738390000001</v>
      </c>
      <c r="G11" s="2">
        <v>0.69520431760000001</v>
      </c>
      <c r="H11" s="2">
        <v>0.70529997349999995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1</v>
      </c>
      <c r="Q11" s="1">
        <v>0.33333333333333298</v>
      </c>
      <c r="R11" s="1">
        <f t="shared" si="1"/>
        <v>0.47076286821033325</v>
      </c>
      <c r="S11" s="1">
        <v>1.3333333333333299</v>
      </c>
    </row>
    <row r="12" spans="1:19" ht="15.6" x14ac:dyDescent="0.3">
      <c r="A12" s="1">
        <v>33376</v>
      </c>
      <c r="B12" s="1" t="s">
        <v>32</v>
      </c>
      <c r="C12" s="1" t="s">
        <v>15</v>
      </c>
      <c r="D12" s="1" t="s">
        <v>15</v>
      </c>
      <c r="E12" s="1" t="s">
        <v>15</v>
      </c>
      <c r="F12" s="2">
        <v>0.1699578266</v>
      </c>
      <c r="G12" s="2">
        <v>0.55654090639999998</v>
      </c>
      <c r="H12" s="2">
        <v>0.66736322640000001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f t="shared" si="1"/>
        <v>0.28081396361200001</v>
      </c>
      <c r="S12" s="1">
        <v>0.33333333333333298</v>
      </c>
    </row>
    <row r="13" spans="1:19" ht="15.6" x14ac:dyDescent="0.3">
      <c r="A13" s="1">
        <v>1005535</v>
      </c>
      <c r="B13" s="1" t="s">
        <v>33</v>
      </c>
      <c r="C13" s="1" t="s">
        <v>15</v>
      </c>
      <c r="D13" s="1" t="s">
        <v>15</v>
      </c>
      <c r="E13" s="1" t="s">
        <v>15</v>
      </c>
      <c r="F13" s="2">
        <v>0</v>
      </c>
      <c r="G13" s="2">
        <v>0.69408458470000001</v>
      </c>
      <c r="H13" s="2">
        <v>0.59683048729999999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f t="shared" si="1"/>
        <v>0.27109216512000001</v>
      </c>
      <c r="S13" s="1">
        <v>0.33333333333333298</v>
      </c>
    </row>
    <row r="20" spans="6:8" ht="15.6" x14ac:dyDescent="0.3">
      <c r="F20" s="2"/>
      <c r="G20" s="2"/>
      <c r="H20" s="2"/>
    </row>
    <row r="23" spans="6:8" ht="15.6" x14ac:dyDescent="0.3">
      <c r="F23" s="2"/>
      <c r="G23" s="2"/>
      <c r="H23" s="2"/>
    </row>
    <row r="24" spans="6:8" ht="15.6" x14ac:dyDescent="0.3">
      <c r="F24" s="2"/>
      <c r="G24" s="2"/>
      <c r="H24" s="2"/>
    </row>
    <row r="25" spans="6:8" ht="15.6" x14ac:dyDescent="0.3">
      <c r="F25" s="2"/>
      <c r="G25" s="2"/>
      <c r="H25" s="2"/>
    </row>
    <row r="26" spans="6:8" ht="15.6" x14ac:dyDescent="0.3">
      <c r="F26" s="2"/>
      <c r="G26" s="2"/>
      <c r="H26" s="2"/>
    </row>
    <row r="27" spans="6:8" ht="15.6" x14ac:dyDescent="0.3">
      <c r="F27" s="2"/>
      <c r="G27" s="2"/>
      <c r="H27" s="2"/>
    </row>
    <row r="28" spans="6:8" ht="15.6" x14ac:dyDescent="0.3">
      <c r="F28" s="2"/>
      <c r="G28" s="2"/>
      <c r="H28" s="2"/>
    </row>
    <row r="29" spans="6:8" ht="15.6" x14ac:dyDescent="0.3">
      <c r="F29" s="2"/>
      <c r="G29" s="2"/>
      <c r="H29" s="2"/>
    </row>
    <row r="30" spans="6:8" ht="15.6" x14ac:dyDescent="0.3">
      <c r="F30" s="2"/>
      <c r="G30" s="2"/>
      <c r="H30" s="2"/>
    </row>
    <row r="31" spans="6:8" ht="15.6" x14ac:dyDescent="0.3">
      <c r="F31" s="2"/>
      <c r="G31" s="2"/>
      <c r="H31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workbookViewId="0">
      <selection activeCell="W4" sqref="W4:W13"/>
    </sheetView>
  </sheetViews>
  <sheetFormatPr defaultRowHeight="14.4" x14ac:dyDescent="0.25"/>
  <sheetData>
    <row r="1" spans="1:23" x14ac:dyDescent="0.25">
      <c r="A1" s="1"/>
      <c r="B1" s="1"/>
      <c r="C1" s="1"/>
      <c r="D1" s="1"/>
      <c r="E1" s="1"/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10</v>
      </c>
      <c r="M1" s="1" t="s">
        <v>11</v>
      </c>
      <c r="N1" s="1" t="s">
        <v>12</v>
      </c>
      <c r="O1" s="1" t="s">
        <v>13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39</v>
      </c>
      <c r="V1" s="1" t="s">
        <v>38</v>
      </c>
      <c r="W1" s="1" t="s">
        <v>40</v>
      </c>
    </row>
    <row r="2" spans="1:23" ht="15.6" x14ac:dyDescent="0.3">
      <c r="A2" s="1">
        <v>72773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2">
        <v>1</v>
      </c>
      <c r="H2" s="2">
        <v>1.0000002379999999</v>
      </c>
      <c r="I2" s="1">
        <v>1</v>
      </c>
      <c r="J2" s="1">
        <v>1</v>
      </c>
      <c r="K2" s="1">
        <v>0</v>
      </c>
      <c r="L2" s="1">
        <v>1</v>
      </c>
      <c r="M2" s="1">
        <v>1</v>
      </c>
      <c r="N2" s="1">
        <f>F2*0.14+G2*0.21+H2*0.21+I2*0.08+J2*0.05+K2*0.05+L2*0.1+M2*0.16</f>
        <v>0.95000004997999998</v>
      </c>
      <c r="O2" s="1"/>
      <c r="Q2" s="1"/>
      <c r="R2" s="1"/>
      <c r="S2" s="1"/>
      <c r="T2" s="1"/>
      <c r="U2" s="1"/>
      <c r="V2" s="1"/>
      <c r="W2" s="1"/>
    </row>
    <row r="3" spans="1:2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Q3" s="1"/>
      <c r="R3" s="1"/>
      <c r="S3" s="1"/>
      <c r="T3" s="1"/>
      <c r="U3" s="1"/>
      <c r="V3" s="1"/>
      <c r="W3" s="1"/>
    </row>
    <row r="4" spans="1:23" ht="15.6" x14ac:dyDescent="0.3">
      <c r="A4" s="1">
        <v>3455113</v>
      </c>
      <c r="B4" s="1" t="s">
        <v>17</v>
      </c>
      <c r="C4" s="1" t="s">
        <v>15</v>
      </c>
      <c r="D4" s="1" t="s">
        <v>15</v>
      </c>
      <c r="E4" s="1" t="s">
        <v>18</v>
      </c>
      <c r="F4" s="2">
        <v>9.8111124049999998E-2</v>
      </c>
      <c r="G4" s="2">
        <v>0.57992041110000003</v>
      </c>
      <c r="H4" s="2">
        <v>0.71919530629999995</v>
      </c>
      <c r="I4" s="1">
        <v>0.61538461538461497</v>
      </c>
      <c r="J4" s="1">
        <v>0.71428571428571397</v>
      </c>
      <c r="K4" s="1">
        <v>1</v>
      </c>
      <c r="L4" s="1">
        <v>1</v>
      </c>
      <c r="M4" s="1">
        <v>1</v>
      </c>
      <c r="N4" s="1">
        <f t="shared" ref="N4:N13" si="0">F4*0.14+G4*0.21+H4*0.21+I4*0.08+J4*0.05+K4*0.05+L4*0.1+M4*0.16</f>
        <v>0.68149491296605491</v>
      </c>
      <c r="O4" s="1">
        <v>3.6666666666666599</v>
      </c>
      <c r="Q4" s="1">
        <v>1</v>
      </c>
      <c r="R4" s="1">
        <v>3.6666666666666599</v>
      </c>
      <c r="S4" s="1">
        <f>LOG(Q4+1, 2)</f>
        <v>1</v>
      </c>
      <c r="T4" s="1">
        <f>R4/S4</f>
        <v>3.6666666666666599</v>
      </c>
      <c r="U4" s="1">
        <f>T4</f>
        <v>3.6666666666666599</v>
      </c>
      <c r="V4" s="1">
        <v>3.6666666666666599</v>
      </c>
      <c r="W4" s="1">
        <f>U4/V4</f>
        <v>1</v>
      </c>
    </row>
    <row r="5" spans="1:23" ht="15.6" x14ac:dyDescent="0.3">
      <c r="A5" s="1">
        <v>2589274</v>
      </c>
      <c r="B5" s="1" t="s">
        <v>24</v>
      </c>
      <c r="C5" s="1" t="s">
        <v>15</v>
      </c>
      <c r="D5" s="1" t="s">
        <v>15</v>
      </c>
      <c r="E5" s="1" t="s">
        <v>25</v>
      </c>
      <c r="F5" s="2">
        <v>3.4118318930000002E-2</v>
      </c>
      <c r="G5" s="2">
        <v>0.56116557119999999</v>
      </c>
      <c r="H5" s="2">
        <v>0.61276102070000005</v>
      </c>
      <c r="I5" s="1">
        <v>0.76923076923076905</v>
      </c>
      <c r="J5" s="1">
        <v>1</v>
      </c>
      <c r="K5" s="1">
        <v>1</v>
      </c>
      <c r="L5" s="1">
        <v>1</v>
      </c>
      <c r="M5" s="1">
        <v>1</v>
      </c>
      <c r="N5" s="1">
        <f t="shared" si="0"/>
        <v>0.67283961048766161</v>
      </c>
      <c r="O5" s="1">
        <v>2.3333333333333299</v>
      </c>
      <c r="Q5" s="1">
        <v>2</v>
      </c>
      <c r="R5" s="1">
        <v>2.3333333333333299</v>
      </c>
      <c r="S5" s="1">
        <f t="shared" ref="S5:S13" si="1">LOG(Q5+1, 2)</f>
        <v>1.5849625007211563</v>
      </c>
      <c r="T5" s="1">
        <f t="shared" ref="T5:T13" si="2">R5/S5</f>
        <v>1.4721694250000652</v>
      </c>
      <c r="U5" s="1">
        <f>SUM(T$4:T5)</f>
        <v>5.1388360916667253</v>
      </c>
      <c r="V5" s="1">
        <v>5.5594559273810322</v>
      </c>
      <c r="W5" s="1">
        <f t="shared" ref="W5:W13" si="3">U5/V5</f>
        <v>0.92434154686923586</v>
      </c>
    </row>
    <row r="6" spans="1:23" ht="15.6" x14ac:dyDescent="0.3">
      <c r="A6" s="1">
        <v>2881861</v>
      </c>
      <c r="B6" s="1" t="s">
        <v>19</v>
      </c>
      <c r="C6" s="1" t="s">
        <v>15</v>
      </c>
      <c r="D6" s="1" t="s">
        <v>15</v>
      </c>
      <c r="E6" s="1" t="s">
        <v>20</v>
      </c>
      <c r="F6" s="2">
        <v>0.1023526671</v>
      </c>
      <c r="G6" s="2">
        <v>0.71983361239999999</v>
      </c>
      <c r="H6" s="2">
        <v>0.72040808199999995</v>
      </c>
      <c r="I6" s="1">
        <v>1</v>
      </c>
      <c r="J6" s="1">
        <v>1</v>
      </c>
      <c r="K6" s="1">
        <v>1</v>
      </c>
      <c r="L6" s="1">
        <v>1</v>
      </c>
      <c r="M6" s="1">
        <v>0.33333333333333298</v>
      </c>
      <c r="N6" s="1">
        <f t="shared" si="0"/>
        <v>0.65011346255133318</v>
      </c>
      <c r="O6" s="1">
        <v>3</v>
      </c>
      <c r="Q6" s="1">
        <v>3</v>
      </c>
      <c r="R6" s="1">
        <v>3</v>
      </c>
      <c r="S6" s="1">
        <f t="shared" si="1"/>
        <v>2</v>
      </c>
      <c r="T6" s="1">
        <f t="shared" si="2"/>
        <v>1.5</v>
      </c>
      <c r="U6" s="1">
        <f>SUM(T$4:T6)</f>
        <v>6.6388360916667253</v>
      </c>
      <c r="V6" s="1">
        <v>7.0594559273810322</v>
      </c>
      <c r="W6" s="1">
        <f t="shared" si="3"/>
        <v>0.94041752791700595</v>
      </c>
    </row>
    <row r="7" spans="1:23" ht="15.6" x14ac:dyDescent="0.3">
      <c r="A7" s="1">
        <v>3251169</v>
      </c>
      <c r="B7" s="1" t="s">
        <v>26</v>
      </c>
      <c r="C7" s="1" t="s">
        <v>15</v>
      </c>
      <c r="D7" s="1" t="s">
        <v>15</v>
      </c>
      <c r="E7" s="1" t="s">
        <v>27</v>
      </c>
      <c r="F7" s="2">
        <v>7.2303217269999998E-2</v>
      </c>
      <c r="G7" s="2">
        <v>0.73385930060000004</v>
      </c>
      <c r="H7" s="2">
        <v>0.72666788100000002</v>
      </c>
      <c r="I7" s="1">
        <v>0.92307692307692302</v>
      </c>
      <c r="J7" s="1">
        <v>0.85714285714285698</v>
      </c>
      <c r="K7" s="1">
        <v>1</v>
      </c>
      <c r="L7" s="1">
        <v>1</v>
      </c>
      <c r="M7" s="1">
        <v>0.33333333333333298</v>
      </c>
      <c r="N7" s="1">
        <f t="shared" si="0"/>
        <v>0.63686978859042997</v>
      </c>
      <c r="O7" s="1">
        <v>2.3333333333333299</v>
      </c>
      <c r="Q7" s="1">
        <v>4</v>
      </c>
      <c r="R7" s="1">
        <v>2.3333333333333299</v>
      </c>
      <c r="S7" s="1">
        <f t="shared" si="1"/>
        <v>2.3219280948873622</v>
      </c>
      <c r="T7" s="1">
        <f t="shared" si="2"/>
        <v>1.0049119688379158</v>
      </c>
      <c r="U7" s="1">
        <f>SUM(T$4:T7)</f>
        <v>7.6437480605046408</v>
      </c>
      <c r="V7" s="1">
        <v>8.3514856016012118</v>
      </c>
      <c r="W7" s="1">
        <f t="shared" si="3"/>
        <v>0.91525609037021172</v>
      </c>
    </row>
    <row r="8" spans="1:23" ht="15.6" x14ac:dyDescent="0.3">
      <c r="A8" s="1">
        <v>3462200</v>
      </c>
      <c r="B8" s="1" t="s">
        <v>28</v>
      </c>
      <c r="C8" s="1" t="s">
        <v>15</v>
      </c>
      <c r="D8" s="1" t="s">
        <v>15</v>
      </c>
      <c r="E8" s="1" t="s">
        <v>29</v>
      </c>
      <c r="F8" s="2">
        <v>0.1232170694</v>
      </c>
      <c r="G8" s="2">
        <v>0.75193703170000004</v>
      </c>
      <c r="H8" s="2">
        <v>0.71898555760000005</v>
      </c>
      <c r="I8" s="1">
        <v>0.76923076923076905</v>
      </c>
      <c r="J8" s="1">
        <v>0.85714285714285698</v>
      </c>
      <c r="K8" s="1">
        <v>0</v>
      </c>
      <c r="L8" s="1">
        <v>1</v>
      </c>
      <c r="M8" s="1">
        <v>0.33333333333333298</v>
      </c>
      <c r="N8" s="1">
        <f t="shared" si="0"/>
        <v>0.58387307119793774</v>
      </c>
      <c r="O8" s="1">
        <v>1.7777777779999999</v>
      </c>
      <c r="Q8" s="1">
        <v>5</v>
      </c>
      <c r="R8" s="1">
        <v>1.7777777779999999</v>
      </c>
      <c r="S8" s="1">
        <f t="shared" si="1"/>
        <v>2.5849625007211561</v>
      </c>
      <c r="T8" s="1">
        <f t="shared" si="2"/>
        <v>0.68773832405848567</v>
      </c>
      <c r="U8" s="1">
        <f>SUM(T$4:T8)</f>
        <v>8.3314863845631262</v>
      </c>
      <c r="V8" s="1">
        <v>9.2541421518151417</v>
      </c>
      <c r="W8" s="1">
        <f t="shared" si="3"/>
        <v>0.90029807710798537</v>
      </c>
    </row>
    <row r="9" spans="1:23" ht="15.6" x14ac:dyDescent="0.3">
      <c r="A9" s="1">
        <v>867867</v>
      </c>
      <c r="B9" s="1" t="s">
        <v>30</v>
      </c>
      <c r="C9" s="1" t="s">
        <v>15</v>
      </c>
      <c r="D9" s="1" t="s">
        <v>15</v>
      </c>
      <c r="E9" s="1" t="s">
        <v>31</v>
      </c>
      <c r="F9" s="2">
        <v>0.16659738390000001</v>
      </c>
      <c r="G9" s="2">
        <v>0.69520431760000001</v>
      </c>
      <c r="H9" s="2">
        <v>0.70529997349999995</v>
      </c>
      <c r="I9" s="1">
        <v>0.84615384615384603</v>
      </c>
      <c r="J9" s="1">
        <v>0.85714285714285698</v>
      </c>
      <c r="K9" s="1">
        <v>0</v>
      </c>
      <c r="L9" s="1">
        <v>1</v>
      </c>
      <c r="M9" s="1">
        <v>0.33333333333333298</v>
      </c>
      <c r="N9" s="1">
        <f t="shared" si="0"/>
        <v>0.58131231875978384</v>
      </c>
      <c r="O9" s="1">
        <v>1.3333333333333299</v>
      </c>
      <c r="Q9" s="1">
        <v>6</v>
      </c>
      <c r="R9" s="1">
        <v>1.3333333333333299</v>
      </c>
      <c r="S9" s="1">
        <f t="shared" si="1"/>
        <v>2.8073549220576042</v>
      </c>
      <c r="T9" s="1">
        <f t="shared" si="2"/>
        <v>0.47494291614402834</v>
      </c>
      <c r="U9" s="1">
        <f>SUM(T$4:T9)</f>
        <v>8.8064293007071548</v>
      </c>
      <c r="V9" s="1">
        <v>10.085292255067191</v>
      </c>
      <c r="W9" s="1">
        <f t="shared" si="3"/>
        <v>0.87319525086469429</v>
      </c>
    </row>
    <row r="10" spans="1:23" ht="15.6" x14ac:dyDescent="0.3">
      <c r="A10" s="1">
        <v>3386264</v>
      </c>
      <c r="B10" s="1" t="s">
        <v>22</v>
      </c>
      <c r="C10" s="1" t="s">
        <v>15</v>
      </c>
      <c r="D10" s="1" t="s">
        <v>15</v>
      </c>
      <c r="E10" s="1" t="s">
        <v>23</v>
      </c>
      <c r="F10" s="2">
        <v>9.0627597870000007E-2</v>
      </c>
      <c r="G10" s="2">
        <v>0.70158624650000001</v>
      </c>
      <c r="H10" s="2">
        <v>0.80533301830000004</v>
      </c>
      <c r="I10" s="1">
        <v>0.46153846153846101</v>
      </c>
      <c r="J10" s="1">
        <v>0.85714285714285698</v>
      </c>
      <c r="K10" s="1">
        <v>0</v>
      </c>
      <c r="L10" s="1">
        <v>1</v>
      </c>
      <c r="M10" s="1">
        <v>0.33333333333333298</v>
      </c>
      <c r="N10" s="1">
        <f t="shared" si="0"/>
        <v>0.56225446242335297</v>
      </c>
      <c r="O10" s="1">
        <v>3</v>
      </c>
      <c r="Q10" s="1">
        <v>7</v>
      </c>
      <c r="R10" s="1">
        <v>3</v>
      </c>
      <c r="S10" s="1">
        <f t="shared" si="1"/>
        <v>3</v>
      </c>
      <c r="T10" s="1">
        <f t="shared" si="2"/>
        <v>1</v>
      </c>
      <c r="U10" s="1">
        <f>SUM(T$4:T10)</f>
        <v>9.8064293007071548</v>
      </c>
      <c r="V10" s="1">
        <v>10.677884847733857</v>
      </c>
      <c r="W10" s="1">
        <f t="shared" si="3"/>
        <v>0.9183868753546589</v>
      </c>
    </row>
    <row r="11" spans="1:23" ht="15.6" x14ac:dyDescent="0.3">
      <c r="A11" s="1">
        <v>33376</v>
      </c>
      <c r="B11" s="1" t="s">
        <v>32</v>
      </c>
      <c r="C11" s="1" t="s">
        <v>15</v>
      </c>
      <c r="D11" s="1" t="s">
        <v>15</v>
      </c>
      <c r="E11" s="1" t="s">
        <v>15</v>
      </c>
      <c r="F11" s="2">
        <v>0.1699578266</v>
      </c>
      <c r="G11" s="2">
        <v>0.55654090639999998</v>
      </c>
      <c r="H11" s="2">
        <v>0.66736322640000001</v>
      </c>
      <c r="I11" s="1">
        <v>0.84615384615384603</v>
      </c>
      <c r="J11" s="1">
        <v>0.85714285714285698</v>
      </c>
      <c r="K11" s="1">
        <v>1</v>
      </c>
      <c r="L11" s="1">
        <v>0</v>
      </c>
      <c r="M11" s="1">
        <v>0</v>
      </c>
      <c r="N11" s="1">
        <f t="shared" si="0"/>
        <v>0.44136341416145053</v>
      </c>
      <c r="O11" s="1">
        <v>0.33333333333333298</v>
      </c>
      <c r="Q11" s="1">
        <v>8</v>
      </c>
      <c r="R11" s="1">
        <v>0.33333333333333298</v>
      </c>
      <c r="S11" s="1">
        <f t="shared" si="1"/>
        <v>3.1699250014423126</v>
      </c>
      <c r="T11" s="1">
        <f t="shared" si="2"/>
        <v>0.10515495892857613</v>
      </c>
      <c r="U11" s="1">
        <f>SUM(T$4:T11)</f>
        <v>9.9115842596357311</v>
      </c>
      <c r="V11" s="1">
        <v>11.09850468344816</v>
      </c>
      <c r="W11" s="1">
        <f t="shared" si="3"/>
        <v>0.89305582529666794</v>
      </c>
    </row>
    <row r="12" spans="1:23" ht="15.6" x14ac:dyDescent="0.3">
      <c r="A12" s="1">
        <v>3031552</v>
      </c>
      <c r="B12" s="1" t="s">
        <v>21</v>
      </c>
      <c r="C12" s="1" t="s">
        <v>15</v>
      </c>
      <c r="D12" s="1" t="s">
        <v>15</v>
      </c>
      <c r="E12" s="1" t="s">
        <v>15</v>
      </c>
      <c r="F12" s="2">
        <v>0.17394832069999999</v>
      </c>
      <c r="G12" s="2">
        <v>0.7853996754</v>
      </c>
      <c r="H12" s="2">
        <v>0.77844560149999997</v>
      </c>
      <c r="I12" s="1">
        <v>0.23076923076923</v>
      </c>
      <c r="J12" s="1">
        <v>0.57142857142857095</v>
      </c>
      <c r="K12" s="1">
        <v>0</v>
      </c>
      <c r="L12" s="1">
        <v>0</v>
      </c>
      <c r="M12" s="1">
        <v>0</v>
      </c>
      <c r="N12" s="1">
        <f t="shared" si="0"/>
        <v>0.39979324007996692</v>
      </c>
      <c r="O12" s="1">
        <v>3</v>
      </c>
      <c r="Q12" s="1">
        <v>9</v>
      </c>
      <c r="R12" s="1">
        <v>3</v>
      </c>
      <c r="S12" s="1">
        <f t="shared" si="1"/>
        <v>3.3219280948873626</v>
      </c>
      <c r="T12" s="1">
        <f t="shared" si="2"/>
        <v>0.90308998699194354</v>
      </c>
      <c r="U12" s="1">
        <f>SUM(T$4:T12)</f>
        <v>10.814674246627675</v>
      </c>
      <c r="V12" s="1">
        <v>11.198848015336154</v>
      </c>
      <c r="W12" s="1">
        <f t="shared" si="3"/>
        <v>0.96569524220862935</v>
      </c>
    </row>
    <row r="13" spans="1:23" ht="15.6" x14ac:dyDescent="0.3">
      <c r="A13" s="1">
        <v>1005535</v>
      </c>
      <c r="B13" s="1" t="s">
        <v>33</v>
      </c>
      <c r="C13" s="1" t="s">
        <v>15</v>
      </c>
      <c r="D13" s="1" t="s">
        <v>15</v>
      </c>
      <c r="E13" s="1" t="s">
        <v>15</v>
      </c>
      <c r="F13" s="2">
        <v>0</v>
      </c>
      <c r="G13" s="2">
        <v>0.69408458470000001</v>
      </c>
      <c r="H13" s="2">
        <v>0.59683048729999999</v>
      </c>
      <c r="I13" s="1">
        <v>0.46153846153846101</v>
      </c>
      <c r="J13" s="1">
        <v>0.85714285714285698</v>
      </c>
      <c r="K13" s="1">
        <v>0</v>
      </c>
      <c r="L13" s="1">
        <v>0</v>
      </c>
      <c r="M13" s="1">
        <v>0</v>
      </c>
      <c r="N13" s="1">
        <f t="shared" si="0"/>
        <v>0.35087238490021977</v>
      </c>
      <c r="O13" s="1">
        <v>0.33333333333333298</v>
      </c>
      <c r="Q13" s="1">
        <v>10</v>
      </c>
      <c r="R13" s="1">
        <v>0.33333333333333298</v>
      </c>
      <c r="S13" s="1">
        <f t="shared" si="1"/>
        <v>3.4594316186372978</v>
      </c>
      <c r="T13" s="1">
        <f t="shared" si="2"/>
        <v>9.6354942105962502E-2</v>
      </c>
      <c r="U13" s="1">
        <f>SUM(T$4:T13)</f>
        <v>10.911029188733638</v>
      </c>
      <c r="V13" s="1">
        <v>11.295202957442116</v>
      </c>
      <c r="W13" s="1">
        <f t="shared" si="3"/>
        <v>0.96598788262982416</v>
      </c>
    </row>
  </sheetData>
  <sortState ref="A4:O13">
    <sortCondition descending="1" ref="N4:N13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workbookViewId="0">
      <selection activeCell="W4" sqref="W4:W13"/>
    </sheetView>
  </sheetViews>
  <sheetFormatPr defaultRowHeight="14.4" x14ac:dyDescent="0.25"/>
  <sheetData>
    <row r="1" spans="1:23" x14ac:dyDescent="0.25">
      <c r="A1" s="1"/>
      <c r="B1" s="1"/>
      <c r="C1" s="1"/>
      <c r="D1" s="1"/>
      <c r="E1" s="1"/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10</v>
      </c>
      <c r="M1" s="1" t="s">
        <v>11</v>
      </c>
      <c r="N1" s="1" t="s">
        <v>12</v>
      </c>
      <c r="O1" s="1" t="s">
        <v>13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39</v>
      </c>
      <c r="V1" s="1" t="s">
        <v>38</v>
      </c>
      <c r="W1" s="1" t="s">
        <v>40</v>
      </c>
    </row>
    <row r="2" spans="1:23" ht="15.6" x14ac:dyDescent="0.3">
      <c r="A2" s="1">
        <v>72773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2">
        <v>1</v>
      </c>
      <c r="H2" s="2">
        <v>1.0000002379999999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f>F2*0.14+G2*0.21+H2*0.21+I2*0.08+J2*0.05+K2*0.05+L2*0.1+M2*0.16</f>
        <v>0.82000004997999998</v>
      </c>
      <c r="O2" s="1"/>
      <c r="Q2" s="1"/>
      <c r="R2" s="1"/>
      <c r="S2" s="1"/>
      <c r="T2" s="1"/>
      <c r="U2" s="1"/>
      <c r="V2" s="1"/>
      <c r="W2" s="1"/>
    </row>
    <row r="3" spans="1:2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Q3" s="1"/>
      <c r="R3" s="1"/>
      <c r="S3" s="1"/>
      <c r="T3" s="1"/>
      <c r="U3" s="1"/>
      <c r="V3" s="1"/>
      <c r="W3" s="1"/>
    </row>
    <row r="4" spans="1:23" ht="15.6" x14ac:dyDescent="0.3">
      <c r="A4" s="1">
        <v>3455113</v>
      </c>
      <c r="B4" s="1" t="s">
        <v>17</v>
      </c>
      <c r="C4" s="1" t="s">
        <v>15</v>
      </c>
      <c r="D4" s="1" t="s">
        <v>15</v>
      </c>
      <c r="E4" s="1" t="s">
        <v>18</v>
      </c>
      <c r="F4" s="2">
        <v>9.8111124049999998E-2</v>
      </c>
      <c r="G4" s="2">
        <v>0.57992041110000003</v>
      </c>
      <c r="H4" s="2">
        <v>0.71919530629999995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f t="shared" ref="N4:N13" si="0">F4*0.14+G4*0.21+H4*0.21+I4*0.08+J4*0.05+K4*0.05+L4*0.1+M4*0.16</f>
        <v>0.54654985802099998</v>
      </c>
      <c r="O4" s="1">
        <v>3.6666666666666599</v>
      </c>
      <c r="Q4" s="1">
        <v>1</v>
      </c>
      <c r="R4" s="1">
        <v>3.6666666666666599</v>
      </c>
      <c r="S4" s="1">
        <f>LOG(Q4+1, 2)</f>
        <v>1</v>
      </c>
      <c r="T4" s="1">
        <f>R4/S4</f>
        <v>3.6666666666666599</v>
      </c>
      <c r="U4" s="1">
        <f>T4</f>
        <v>3.6666666666666599</v>
      </c>
      <c r="V4" s="1">
        <v>3.6666666666666599</v>
      </c>
      <c r="W4" s="1">
        <f>U4/V4</f>
        <v>1</v>
      </c>
    </row>
    <row r="5" spans="1:23" ht="15.6" x14ac:dyDescent="0.3">
      <c r="A5" s="1">
        <v>2589274</v>
      </c>
      <c r="B5" s="1" t="s">
        <v>24</v>
      </c>
      <c r="C5" s="1" t="s">
        <v>15</v>
      </c>
      <c r="D5" s="1" t="s">
        <v>15</v>
      </c>
      <c r="E5" s="1" t="s">
        <v>25</v>
      </c>
      <c r="F5" s="2">
        <v>3.4118318930000002E-2</v>
      </c>
      <c r="G5" s="2">
        <v>0.56116557119999999</v>
      </c>
      <c r="H5" s="2">
        <v>0.61276102070000005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f t="shared" si="0"/>
        <v>0.51130114894920009</v>
      </c>
      <c r="O5" s="1">
        <v>2.3333333333333299</v>
      </c>
      <c r="Q5" s="1">
        <v>2</v>
      </c>
      <c r="R5" s="1">
        <v>2.3333333333333299</v>
      </c>
      <c r="S5" s="1">
        <f t="shared" ref="S5:S13" si="1">LOG(Q5+1, 2)</f>
        <v>1.5849625007211563</v>
      </c>
      <c r="T5" s="1">
        <f t="shared" ref="T5:T13" si="2">R5/S5</f>
        <v>1.4721694250000652</v>
      </c>
      <c r="U5" s="1">
        <f>SUM(T$4:T5)</f>
        <v>5.1388360916667253</v>
      </c>
      <c r="V5" s="1">
        <v>5.5594559273810322</v>
      </c>
      <c r="W5" s="1">
        <f t="shared" ref="W5:W13" si="3">U5/V5</f>
        <v>0.92434154686923586</v>
      </c>
    </row>
    <row r="6" spans="1:23" ht="15.6" x14ac:dyDescent="0.3">
      <c r="A6" s="1">
        <v>3386264</v>
      </c>
      <c r="B6" s="1" t="s">
        <v>22</v>
      </c>
      <c r="C6" s="1" t="s">
        <v>15</v>
      </c>
      <c r="D6" s="1" t="s">
        <v>15</v>
      </c>
      <c r="E6" s="1" t="s">
        <v>23</v>
      </c>
      <c r="F6" s="2">
        <v>9.0627597870000007E-2</v>
      </c>
      <c r="G6" s="2">
        <v>0.70158624650000001</v>
      </c>
      <c r="H6" s="2">
        <v>0.80533301830000004</v>
      </c>
      <c r="I6" s="1">
        <v>0</v>
      </c>
      <c r="J6" s="1">
        <v>0</v>
      </c>
      <c r="K6" s="1">
        <v>0</v>
      </c>
      <c r="L6" s="1">
        <v>1</v>
      </c>
      <c r="M6" s="1">
        <v>0.33333333333333298</v>
      </c>
      <c r="N6" s="1">
        <f t="shared" si="0"/>
        <v>0.48247424264313327</v>
      </c>
      <c r="O6" s="1">
        <v>3</v>
      </c>
      <c r="Q6" s="1">
        <v>3</v>
      </c>
      <c r="R6" s="1">
        <v>3</v>
      </c>
      <c r="S6" s="1">
        <f t="shared" si="1"/>
        <v>2</v>
      </c>
      <c r="T6" s="1">
        <f t="shared" si="2"/>
        <v>1.5</v>
      </c>
      <c r="U6" s="1">
        <f>SUM(T$4:T6)</f>
        <v>6.6388360916667253</v>
      </c>
      <c r="V6" s="1">
        <v>7.0594559273810322</v>
      </c>
      <c r="W6" s="1">
        <f t="shared" si="3"/>
        <v>0.94041752791700595</v>
      </c>
    </row>
    <row r="7" spans="1:23" ht="15.6" x14ac:dyDescent="0.3">
      <c r="A7" s="1">
        <v>3462200</v>
      </c>
      <c r="B7" s="1" t="s">
        <v>28</v>
      </c>
      <c r="C7" s="1" t="s">
        <v>15</v>
      </c>
      <c r="D7" s="1" t="s">
        <v>15</v>
      </c>
      <c r="E7" s="1" t="s">
        <v>29</v>
      </c>
      <c r="F7" s="2">
        <v>0.1232170694</v>
      </c>
      <c r="G7" s="2">
        <v>0.75193703170000004</v>
      </c>
      <c r="H7" s="2">
        <v>0.71898555760000005</v>
      </c>
      <c r="I7" s="1">
        <v>0</v>
      </c>
      <c r="J7" s="1">
        <v>0</v>
      </c>
      <c r="K7" s="1">
        <v>0</v>
      </c>
      <c r="L7" s="1">
        <v>1</v>
      </c>
      <c r="M7" s="1">
        <v>0.33333333333333298</v>
      </c>
      <c r="N7" s="1">
        <f t="shared" si="0"/>
        <v>0.47947746680233333</v>
      </c>
      <c r="O7" s="1">
        <v>1.7777777779999999</v>
      </c>
      <c r="Q7" s="1">
        <v>4</v>
      </c>
      <c r="R7" s="1">
        <v>1.7777777779999999</v>
      </c>
      <c r="S7" s="1">
        <f t="shared" si="1"/>
        <v>2.3219280948873622</v>
      </c>
      <c r="T7" s="1">
        <f t="shared" si="2"/>
        <v>0.76564721444840467</v>
      </c>
      <c r="U7" s="1">
        <f>SUM(T$4:T7)</f>
        <v>7.4044833061151296</v>
      </c>
      <c r="V7" s="1">
        <v>8.3514856016012118</v>
      </c>
      <c r="W7" s="1">
        <f t="shared" si="3"/>
        <v>0.88660672595729373</v>
      </c>
    </row>
    <row r="8" spans="1:23" ht="15.6" x14ac:dyDescent="0.3">
      <c r="A8" s="1">
        <v>867867</v>
      </c>
      <c r="B8" s="1" t="s">
        <v>30</v>
      </c>
      <c r="C8" s="1" t="s">
        <v>15</v>
      </c>
      <c r="D8" s="1" t="s">
        <v>15</v>
      </c>
      <c r="E8" s="1" t="s">
        <v>31</v>
      </c>
      <c r="F8" s="2">
        <v>0.16659738390000001</v>
      </c>
      <c r="G8" s="2">
        <v>0.69520431760000001</v>
      </c>
      <c r="H8" s="2">
        <v>0.70529997349999995</v>
      </c>
      <c r="I8" s="1">
        <v>0</v>
      </c>
      <c r="J8" s="1">
        <v>0</v>
      </c>
      <c r="K8" s="1">
        <v>0</v>
      </c>
      <c r="L8" s="1">
        <v>1</v>
      </c>
      <c r="M8" s="1">
        <v>0.33333333333333298</v>
      </c>
      <c r="N8" s="1">
        <f t="shared" si="0"/>
        <v>0.47076286821033325</v>
      </c>
      <c r="O8" s="1">
        <v>1.3333333333333299</v>
      </c>
      <c r="Q8" s="1">
        <v>5</v>
      </c>
      <c r="R8" s="1">
        <v>1.3333333333333299</v>
      </c>
      <c r="S8" s="1">
        <f t="shared" si="1"/>
        <v>2.5849625007211561</v>
      </c>
      <c r="T8" s="1">
        <f t="shared" si="2"/>
        <v>0.51580374297938747</v>
      </c>
      <c r="U8" s="1">
        <f>SUM(T$4:T8)</f>
        <v>7.920287049094517</v>
      </c>
      <c r="V8" s="1">
        <v>9.2541421518151417</v>
      </c>
      <c r="W8" s="1">
        <f t="shared" si="3"/>
        <v>0.85586399248697542</v>
      </c>
    </row>
    <row r="9" spans="1:23" ht="15.6" x14ac:dyDescent="0.3">
      <c r="A9" s="1">
        <v>3251169</v>
      </c>
      <c r="B9" s="1" t="s">
        <v>26</v>
      </c>
      <c r="C9" s="1" t="s">
        <v>15</v>
      </c>
      <c r="D9" s="1" t="s">
        <v>15</v>
      </c>
      <c r="E9" s="1" t="s">
        <v>27</v>
      </c>
      <c r="F9" s="2">
        <v>7.2303217269999998E-2</v>
      </c>
      <c r="G9" s="2">
        <v>0.73385930060000004</v>
      </c>
      <c r="H9" s="2">
        <v>0.72666788100000002</v>
      </c>
      <c r="I9" s="1">
        <v>0</v>
      </c>
      <c r="J9" s="1">
        <v>0</v>
      </c>
      <c r="K9" s="1">
        <v>0</v>
      </c>
      <c r="L9" s="1">
        <v>1</v>
      </c>
      <c r="M9" s="1">
        <v>0.33333333333333298</v>
      </c>
      <c r="N9" s="1">
        <f t="shared" si="0"/>
        <v>0.47016649188713328</v>
      </c>
      <c r="O9" s="1">
        <v>2.3333333333333299</v>
      </c>
      <c r="Q9" s="1">
        <v>6</v>
      </c>
      <c r="R9" s="1">
        <v>2.3333333333333299</v>
      </c>
      <c r="S9" s="1">
        <f t="shared" si="1"/>
        <v>2.8073549220576042</v>
      </c>
      <c r="T9" s="1">
        <f t="shared" si="2"/>
        <v>0.83115010325205052</v>
      </c>
      <c r="U9" s="1">
        <f>SUM(T$4:T9)</f>
        <v>8.7514371523465684</v>
      </c>
      <c r="V9" s="1">
        <v>10.085292255067191</v>
      </c>
      <c r="W9" s="1">
        <f t="shared" si="3"/>
        <v>0.86774254340022228</v>
      </c>
    </row>
    <row r="10" spans="1:23" ht="15.6" x14ac:dyDescent="0.3">
      <c r="A10" s="1">
        <v>2881861</v>
      </c>
      <c r="B10" s="1" t="s">
        <v>19</v>
      </c>
      <c r="C10" s="1" t="s">
        <v>15</v>
      </c>
      <c r="D10" s="1" t="s">
        <v>15</v>
      </c>
      <c r="E10" s="1" t="s">
        <v>20</v>
      </c>
      <c r="F10" s="2">
        <v>0.1023526671</v>
      </c>
      <c r="G10" s="2">
        <v>0.71983361239999999</v>
      </c>
      <c r="H10" s="2">
        <v>0.72040808199999995</v>
      </c>
      <c r="I10" s="1">
        <v>0</v>
      </c>
      <c r="J10" s="1">
        <v>0</v>
      </c>
      <c r="K10" s="1">
        <v>0</v>
      </c>
      <c r="L10" s="1">
        <v>1</v>
      </c>
      <c r="M10" s="1">
        <v>0.33333333333333298</v>
      </c>
      <c r="N10" s="1">
        <f t="shared" si="0"/>
        <v>0.47011346255133329</v>
      </c>
      <c r="O10" s="1">
        <v>3</v>
      </c>
      <c r="Q10" s="1">
        <v>7</v>
      </c>
      <c r="R10" s="1">
        <v>3</v>
      </c>
      <c r="S10" s="1">
        <f t="shared" si="1"/>
        <v>3</v>
      </c>
      <c r="T10" s="1">
        <f t="shared" si="2"/>
        <v>1</v>
      </c>
      <c r="U10" s="1">
        <f>SUM(T$4:T10)</f>
        <v>9.7514371523465684</v>
      </c>
      <c r="V10" s="1">
        <v>10.677884847733857</v>
      </c>
      <c r="W10" s="1">
        <f t="shared" si="3"/>
        <v>0.91323677782647128</v>
      </c>
    </row>
    <row r="11" spans="1:23" ht="15.6" x14ac:dyDescent="0.3">
      <c r="A11" s="1">
        <v>3031552</v>
      </c>
      <c r="B11" s="1" t="s">
        <v>21</v>
      </c>
      <c r="C11" s="1" t="s">
        <v>15</v>
      </c>
      <c r="D11" s="1" t="s">
        <v>15</v>
      </c>
      <c r="E11" s="1" t="s">
        <v>15</v>
      </c>
      <c r="F11" s="2">
        <v>0.17394832069999999</v>
      </c>
      <c r="G11" s="2">
        <v>0.7853996754</v>
      </c>
      <c r="H11" s="2">
        <v>0.77844560149999997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f t="shared" si="0"/>
        <v>0.35276027304699997</v>
      </c>
      <c r="O11" s="1">
        <v>3</v>
      </c>
      <c r="Q11" s="1">
        <v>8</v>
      </c>
      <c r="R11" s="1">
        <v>3</v>
      </c>
      <c r="S11" s="1">
        <f t="shared" si="1"/>
        <v>3.1699250014423126</v>
      </c>
      <c r="T11" s="1">
        <f t="shared" si="2"/>
        <v>0.94639463035718607</v>
      </c>
      <c r="U11" s="1">
        <f>SUM(T$4:T11)</f>
        <v>10.697831782703755</v>
      </c>
      <c r="V11" s="1">
        <v>11.09850468344816</v>
      </c>
      <c r="W11" s="1">
        <f t="shared" si="3"/>
        <v>0.96389847892374614</v>
      </c>
    </row>
    <row r="12" spans="1:23" ht="15.6" x14ac:dyDescent="0.3">
      <c r="A12" s="1">
        <v>33376</v>
      </c>
      <c r="B12" s="1" t="s">
        <v>32</v>
      </c>
      <c r="C12" s="1" t="s">
        <v>15</v>
      </c>
      <c r="D12" s="1" t="s">
        <v>15</v>
      </c>
      <c r="E12" s="1" t="s">
        <v>15</v>
      </c>
      <c r="F12" s="2">
        <v>0.1699578266</v>
      </c>
      <c r="G12" s="2">
        <v>0.55654090639999998</v>
      </c>
      <c r="H12" s="2">
        <v>0.66736322640000001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f t="shared" si="0"/>
        <v>0.28081396361200001</v>
      </c>
      <c r="O12" s="1">
        <v>0.33333333333333298</v>
      </c>
      <c r="Q12" s="1">
        <v>9</v>
      </c>
      <c r="R12" s="1">
        <v>0.33333333333333298</v>
      </c>
      <c r="S12" s="1">
        <f t="shared" si="1"/>
        <v>3.3219280948873626</v>
      </c>
      <c r="T12" s="1">
        <f t="shared" si="2"/>
        <v>0.10034333188799362</v>
      </c>
      <c r="U12" s="1">
        <f>SUM(T$4:T12)</f>
        <v>10.798175114591748</v>
      </c>
      <c r="V12" s="1">
        <v>11.198848015336154</v>
      </c>
      <c r="W12" s="1">
        <f t="shared" si="3"/>
        <v>0.96422195388349696</v>
      </c>
    </row>
    <row r="13" spans="1:23" ht="15.6" x14ac:dyDescent="0.3">
      <c r="A13" s="1">
        <v>1005535</v>
      </c>
      <c r="B13" s="1" t="s">
        <v>33</v>
      </c>
      <c r="C13" s="1" t="s">
        <v>15</v>
      </c>
      <c r="D13" s="1" t="s">
        <v>15</v>
      </c>
      <c r="E13" s="1" t="s">
        <v>15</v>
      </c>
      <c r="F13" s="2">
        <v>0</v>
      </c>
      <c r="G13" s="2">
        <v>0.69408458470000001</v>
      </c>
      <c r="H13" s="2">
        <v>0.59683048729999999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f t="shared" si="0"/>
        <v>0.27109216512000001</v>
      </c>
      <c r="O13" s="1">
        <v>0.33333333333333298</v>
      </c>
      <c r="Q13" s="1">
        <v>10</v>
      </c>
      <c r="R13" s="1">
        <v>0.33333333333333298</v>
      </c>
      <c r="S13" s="1">
        <f t="shared" si="1"/>
        <v>3.4594316186372978</v>
      </c>
      <c r="T13" s="1">
        <f t="shared" si="2"/>
        <v>9.6354942105962502E-2</v>
      </c>
      <c r="U13" s="1">
        <f>SUM(T$4:T13)</f>
        <v>10.894530056697711</v>
      </c>
      <c r="V13" s="1">
        <v>11.295202957442116</v>
      </c>
      <c r="W13" s="1">
        <f t="shared" si="3"/>
        <v>0.96452716234900304</v>
      </c>
    </row>
  </sheetData>
  <sortState ref="A4:O13">
    <sortCondition descending="1" ref="N4:N13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U4" sqref="U4:U13"/>
    </sheetView>
  </sheetViews>
  <sheetFormatPr defaultRowHeight="14.4" x14ac:dyDescent="0.25"/>
  <sheetData>
    <row r="1" spans="1:21" x14ac:dyDescent="0.25">
      <c r="A1" s="1"/>
      <c r="B1" s="1"/>
      <c r="C1" s="1"/>
      <c r="D1" s="1"/>
      <c r="E1" s="1"/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12</v>
      </c>
      <c r="M1" s="1" t="s">
        <v>13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39</v>
      </c>
      <c r="T1" s="1" t="s">
        <v>38</v>
      </c>
      <c r="U1" s="1" t="s">
        <v>40</v>
      </c>
    </row>
    <row r="2" spans="1:21" ht="15.6" x14ac:dyDescent="0.3">
      <c r="A2" s="1">
        <v>72773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2">
        <v>1</v>
      </c>
      <c r="H2" s="2">
        <v>1.0000002379999999</v>
      </c>
      <c r="I2" s="1">
        <v>1</v>
      </c>
      <c r="J2" s="1">
        <v>1</v>
      </c>
      <c r="K2" s="1">
        <v>0</v>
      </c>
      <c r="L2" s="1">
        <f>F2*0.14+G2*0.21+H2*0.21+I2*0.08+J2*0.05+K2*0.05</f>
        <v>0.69000004997999997</v>
      </c>
      <c r="M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O3" s="1"/>
      <c r="P3" s="1"/>
      <c r="Q3" s="1"/>
      <c r="R3" s="1"/>
      <c r="S3" s="1"/>
      <c r="T3" s="1"/>
      <c r="U3" s="1"/>
    </row>
    <row r="4" spans="1:21" ht="15.6" x14ac:dyDescent="0.3">
      <c r="A4" s="1">
        <v>2881861</v>
      </c>
      <c r="B4" s="1" t="s">
        <v>19</v>
      </c>
      <c r="C4" s="1" t="s">
        <v>15</v>
      </c>
      <c r="D4" s="1" t="s">
        <v>15</v>
      </c>
      <c r="E4" s="1" t="s">
        <v>20</v>
      </c>
      <c r="F4" s="2">
        <v>0.1023526671</v>
      </c>
      <c r="G4" s="2">
        <v>0.71983361239999999</v>
      </c>
      <c r="H4" s="2">
        <v>0.72040808199999995</v>
      </c>
      <c r="I4" s="1">
        <v>1</v>
      </c>
      <c r="J4" s="1">
        <v>1</v>
      </c>
      <c r="K4" s="1">
        <v>1</v>
      </c>
      <c r="L4" s="1">
        <f t="shared" ref="L4:L13" si="0">F4*0.14+G4*0.21+H4*0.21+I4*0.08+J4*0.05+K4*0.05</f>
        <v>0.49678012921799997</v>
      </c>
      <c r="M4" s="1">
        <v>3</v>
      </c>
      <c r="O4" s="1">
        <v>1</v>
      </c>
      <c r="P4" s="1">
        <v>3</v>
      </c>
      <c r="Q4" s="1">
        <f>LOG(O4+1, 2)</f>
        <v>1</v>
      </c>
      <c r="R4" s="1">
        <f>P4/Q4</f>
        <v>3</v>
      </c>
      <c r="S4" s="1">
        <f>R4</f>
        <v>3</v>
      </c>
      <c r="T4" s="1">
        <v>3.6666666666666599</v>
      </c>
      <c r="U4" s="1">
        <f>S4/T4</f>
        <v>0.81818181818181968</v>
      </c>
    </row>
    <row r="5" spans="1:21" ht="15.6" x14ac:dyDescent="0.3">
      <c r="A5" s="1">
        <v>3251169</v>
      </c>
      <c r="B5" s="1" t="s">
        <v>26</v>
      </c>
      <c r="C5" s="1" t="s">
        <v>15</v>
      </c>
      <c r="D5" s="1" t="s">
        <v>15</v>
      </c>
      <c r="E5" s="1" t="s">
        <v>27</v>
      </c>
      <c r="F5" s="2">
        <v>7.2303217269999998E-2</v>
      </c>
      <c r="G5" s="2">
        <v>0.73385930060000004</v>
      </c>
      <c r="H5" s="2">
        <v>0.72666788100000002</v>
      </c>
      <c r="I5" s="1">
        <v>0.92307692307692302</v>
      </c>
      <c r="J5" s="1">
        <v>0.85714285714285698</v>
      </c>
      <c r="K5" s="1">
        <v>1</v>
      </c>
      <c r="L5" s="1">
        <f t="shared" si="0"/>
        <v>0.48353645525709671</v>
      </c>
      <c r="M5" s="1">
        <v>2.3333333333333299</v>
      </c>
      <c r="O5" s="1">
        <v>2</v>
      </c>
      <c r="P5" s="1">
        <v>2.3333333333333299</v>
      </c>
      <c r="Q5" s="1">
        <f t="shared" ref="Q5:Q13" si="1">LOG(O5+1, 2)</f>
        <v>1.5849625007211563</v>
      </c>
      <c r="R5" s="1">
        <f t="shared" ref="R5:R13" si="2">P5/Q5</f>
        <v>1.4721694250000652</v>
      </c>
      <c r="S5" s="1">
        <f>SUM(R$4:R5)</f>
        <v>4.4721694250000654</v>
      </c>
      <c r="T5" s="1">
        <v>5.5594559273810322</v>
      </c>
      <c r="U5" s="1">
        <f t="shared" ref="U5:U13" si="3">S5/T5</f>
        <v>0.80442573579440724</v>
      </c>
    </row>
    <row r="6" spans="1:21" ht="15.6" x14ac:dyDescent="0.3">
      <c r="A6" s="1">
        <v>33376</v>
      </c>
      <c r="B6" s="1" t="s">
        <v>32</v>
      </c>
      <c r="C6" s="1" t="s">
        <v>15</v>
      </c>
      <c r="D6" s="1" t="s">
        <v>15</v>
      </c>
      <c r="E6" s="1" t="s">
        <v>15</v>
      </c>
      <c r="F6" s="2">
        <v>0.1699578266</v>
      </c>
      <c r="G6" s="2">
        <v>0.55654090639999998</v>
      </c>
      <c r="H6" s="2">
        <v>0.66736322640000001</v>
      </c>
      <c r="I6" s="1">
        <v>0.84615384615384603</v>
      </c>
      <c r="J6" s="1">
        <v>0.85714285714285698</v>
      </c>
      <c r="K6" s="1">
        <v>1</v>
      </c>
      <c r="L6" s="1">
        <f t="shared" si="0"/>
        <v>0.44136341416145053</v>
      </c>
      <c r="M6" s="1">
        <v>0.33333333333333298</v>
      </c>
      <c r="O6" s="1">
        <v>3</v>
      </c>
      <c r="P6" s="1">
        <v>0.33333333333333298</v>
      </c>
      <c r="Q6" s="1">
        <f t="shared" si="1"/>
        <v>2</v>
      </c>
      <c r="R6" s="1">
        <f t="shared" si="2"/>
        <v>0.16666666666666649</v>
      </c>
      <c r="S6" s="1">
        <f>SUM(R$4:R6)</f>
        <v>4.6388360916667315</v>
      </c>
      <c r="T6" s="1">
        <v>7.0594559273810322</v>
      </c>
      <c r="U6" s="1">
        <f t="shared" si="3"/>
        <v>0.65710957606157627</v>
      </c>
    </row>
    <row r="7" spans="1:21" ht="15.6" x14ac:dyDescent="0.3">
      <c r="A7" s="1">
        <v>3462200</v>
      </c>
      <c r="B7" s="1" t="s">
        <v>28</v>
      </c>
      <c r="C7" s="1" t="s">
        <v>15</v>
      </c>
      <c r="D7" s="1" t="s">
        <v>15</v>
      </c>
      <c r="E7" s="1" t="s">
        <v>29</v>
      </c>
      <c r="F7" s="2">
        <v>0.1232170694</v>
      </c>
      <c r="G7" s="2">
        <v>0.75193703170000004</v>
      </c>
      <c r="H7" s="2">
        <v>0.71898555760000005</v>
      </c>
      <c r="I7" s="1">
        <v>0.76923076923076905</v>
      </c>
      <c r="J7" s="1">
        <v>0.85714285714285698</v>
      </c>
      <c r="K7" s="1">
        <v>0</v>
      </c>
      <c r="L7" s="1">
        <f t="shared" si="0"/>
        <v>0.43053973786460448</v>
      </c>
      <c r="M7" s="1">
        <v>1.7777777779999999</v>
      </c>
      <c r="O7" s="1">
        <v>4</v>
      </c>
      <c r="P7" s="1">
        <v>1.7777777779999999</v>
      </c>
      <c r="Q7" s="1">
        <f t="shared" si="1"/>
        <v>2.3219280948873622</v>
      </c>
      <c r="R7" s="1">
        <f t="shared" si="2"/>
        <v>0.76564721444840467</v>
      </c>
      <c r="S7" s="1">
        <f>SUM(R$4:R7)</f>
        <v>5.4044833061151358</v>
      </c>
      <c r="T7" s="1">
        <v>8.3514856016012118</v>
      </c>
      <c r="U7" s="1">
        <f t="shared" si="3"/>
        <v>0.64712837498982767</v>
      </c>
    </row>
    <row r="8" spans="1:21" ht="15.6" x14ac:dyDescent="0.3">
      <c r="A8" s="1">
        <v>867867</v>
      </c>
      <c r="B8" s="1" t="s">
        <v>30</v>
      </c>
      <c r="C8" s="1" t="s">
        <v>15</v>
      </c>
      <c r="D8" s="1" t="s">
        <v>15</v>
      </c>
      <c r="E8" s="1" t="s">
        <v>31</v>
      </c>
      <c r="F8" s="2">
        <v>0.16659738390000001</v>
      </c>
      <c r="G8" s="2">
        <v>0.69520431760000001</v>
      </c>
      <c r="H8" s="2">
        <v>0.70529997349999995</v>
      </c>
      <c r="I8" s="1">
        <v>0.84615384615384603</v>
      </c>
      <c r="J8" s="1">
        <v>0.85714285714285698</v>
      </c>
      <c r="K8" s="1">
        <v>0</v>
      </c>
      <c r="L8" s="1">
        <f t="shared" si="0"/>
        <v>0.42797898542645058</v>
      </c>
      <c r="M8" s="1">
        <v>1.3333333333333299</v>
      </c>
      <c r="O8" s="1">
        <v>5</v>
      </c>
      <c r="P8" s="1">
        <v>1.3333333333333299</v>
      </c>
      <c r="Q8" s="1">
        <f t="shared" si="1"/>
        <v>2.5849625007211561</v>
      </c>
      <c r="R8" s="1">
        <f t="shared" si="2"/>
        <v>0.51580374297938747</v>
      </c>
      <c r="S8" s="1">
        <f>SUM(R$4:R8)</f>
        <v>5.9202870490945232</v>
      </c>
      <c r="T8" s="1">
        <v>9.2541421518151417</v>
      </c>
      <c r="U8" s="1">
        <f t="shared" si="3"/>
        <v>0.63974455459745627</v>
      </c>
    </row>
    <row r="9" spans="1:21" ht="15.6" x14ac:dyDescent="0.3">
      <c r="A9" s="1">
        <v>3455113</v>
      </c>
      <c r="B9" s="1" t="s">
        <v>17</v>
      </c>
      <c r="C9" s="1" t="s">
        <v>15</v>
      </c>
      <c r="D9" s="1" t="s">
        <v>15</v>
      </c>
      <c r="E9" s="1" t="s">
        <v>18</v>
      </c>
      <c r="F9" s="2">
        <v>9.8111124049999998E-2</v>
      </c>
      <c r="G9" s="2">
        <v>0.57992041110000003</v>
      </c>
      <c r="H9" s="2">
        <v>0.71919530629999995</v>
      </c>
      <c r="I9" s="1">
        <v>0.61538461538461497</v>
      </c>
      <c r="J9" s="1">
        <v>0.71428571428571397</v>
      </c>
      <c r="K9" s="1">
        <v>1</v>
      </c>
      <c r="L9" s="1">
        <f t="shared" si="0"/>
        <v>0.42149491296605485</v>
      </c>
      <c r="M9" s="1">
        <v>3.6666666666666599</v>
      </c>
      <c r="O9" s="1">
        <v>6</v>
      </c>
      <c r="P9" s="1">
        <v>3.6666666666666599</v>
      </c>
      <c r="Q9" s="1">
        <f t="shared" si="1"/>
        <v>2.8073549220576042</v>
      </c>
      <c r="R9" s="1">
        <f t="shared" si="2"/>
        <v>1.3060930193960789</v>
      </c>
      <c r="S9" s="1">
        <f>SUM(R$4:R9)</f>
        <v>7.2263800684906023</v>
      </c>
      <c r="T9" s="1">
        <v>10.085292255067191</v>
      </c>
      <c r="U9" s="1">
        <f t="shared" si="3"/>
        <v>0.71652658998154717</v>
      </c>
    </row>
    <row r="10" spans="1:21" ht="15.6" x14ac:dyDescent="0.3">
      <c r="A10" s="1">
        <v>2589274</v>
      </c>
      <c r="B10" s="1" t="s">
        <v>24</v>
      </c>
      <c r="C10" s="1" t="s">
        <v>15</v>
      </c>
      <c r="D10" s="1" t="s">
        <v>15</v>
      </c>
      <c r="E10" s="1" t="s">
        <v>25</v>
      </c>
      <c r="F10" s="2">
        <v>3.4118318930000002E-2</v>
      </c>
      <c r="G10" s="2">
        <v>0.56116557119999999</v>
      </c>
      <c r="H10" s="2">
        <v>0.61276102070000005</v>
      </c>
      <c r="I10" s="1">
        <v>0.76923076923076905</v>
      </c>
      <c r="J10" s="1">
        <v>1</v>
      </c>
      <c r="K10" s="1">
        <v>1</v>
      </c>
      <c r="L10" s="1">
        <f t="shared" si="0"/>
        <v>0.41283961048766155</v>
      </c>
      <c r="M10" s="1">
        <v>2.3333333333333299</v>
      </c>
      <c r="O10" s="1">
        <v>7</v>
      </c>
      <c r="P10" s="1">
        <v>2.3333333333333299</v>
      </c>
      <c r="Q10" s="1">
        <f t="shared" si="1"/>
        <v>3</v>
      </c>
      <c r="R10" s="1">
        <f t="shared" si="2"/>
        <v>0.77777777777777668</v>
      </c>
      <c r="S10" s="1">
        <f>SUM(R$4:R10)</f>
        <v>8.0041578462683791</v>
      </c>
      <c r="T10" s="1">
        <v>10.677884847733857</v>
      </c>
      <c r="U10" s="1">
        <f t="shared" si="3"/>
        <v>0.7496014388998663</v>
      </c>
    </row>
    <row r="11" spans="1:21" ht="15.6" x14ac:dyDescent="0.3">
      <c r="A11" s="1">
        <v>3386264</v>
      </c>
      <c r="B11" s="1" t="s">
        <v>22</v>
      </c>
      <c r="C11" s="1" t="s">
        <v>15</v>
      </c>
      <c r="D11" s="1" t="s">
        <v>15</v>
      </c>
      <c r="E11" s="1" t="s">
        <v>23</v>
      </c>
      <c r="F11" s="2">
        <v>9.0627597870000007E-2</v>
      </c>
      <c r="G11" s="2">
        <v>0.70158624650000001</v>
      </c>
      <c r="H11" s="2">
        <v>0.80533301830000004</v>
      </c>
      <c r="I11" s="1">
        <v>0.46153846153846101</v>
      </c>
      <c r="J11" s="1">
        <v>0.85714285714285698</v>
      </c>
      <c r="K11" s="1">
        <v>0</v>
      </c>
      <c r="L11" s="1">
        <f t="shared" si="0"/>
        <v>0.40892112909001976</v>
      </c>
      <c r="M11" s="1">
        <v>3</v>
      </c>
      <c r="O11" s="1">
        <v>8</v>
      </c>
      <c r="P11" s="1">
        <v>3</v>
      </c>
      <c r="Q11" s="1">
        <f t="shared" si="1"/>
        <v>3.1699250014423126</v>
      </c>
      <c r="R11" s="1">
        <f t="shared" si="2"/>
        <v>0.94639463035718607</v>
      </c>
      <c r="S11" s="1">
        <f>SUM(R$4:R11)</f>
        <v>8.9505524766255657</v>
      </c>
      <c r="T11" s="1">
        <v>11.09850468344816</v>
      </c>
      <c r="U11" s="1">
        <f t="shared" si="3"/>
        <v>0.80646472042076445</v>
      </c>
    </row>
    <row r="12" spans="1:21" ht="15.6" x14ac:dyDescent="0.3">
      <c r="A12" s="1">
        <v>3031552</v>
      </c>
      <c r="B12" s="1" t="s">
        <v>21</v>
      </c>
      <c r="C12" s="1" t="s">
        <v>15</v>
      </c>
      <c r="D12" s="1" t="s">
        <v>15</v>
      </c>
      <c r="E12" s="1" t="s">
        <v>15</v>
      </c>
      <c r="F12" s="2">
        <v>0.17394832069999999</v>
      </c>
      <c r="G12" s="2">
        <v>0.7853996754</v>
      </c>
      <c r="H12" s="2">
        <v>0.77844560149999997</v>
      </c>
      <c r="I12" s="1">
        <v>0.23076923076923</v>
      </c>
      <c r="J12" s="1">
        <v>0.57142857142857095</v>
      </c>
      <c r="K12" s="1">
        <v>0</v>
      </c>
      <c r="L12" s="1">
        <f t="shared" si="0"/>
        <v>0.39979324007996692</v>
      </c>
      <c r="M12" s="1">
        <v>3</v>
      </c>
      <c r="O12" s="1">
        <v>9</v>
      </c>
      <c r="P12" s="1">
        <v>3</v>
      </c>
      <c r="Q12" s="1">
        <f t="shared" si="1"/>
        <v>3.3219280948873626</v>
      </c>
      <c r="R12" s="1">
        <f t="shared" si="2"/>
        <v>0.90308998699194354</v>
      </c>
      <c r="S12" s="1">
        <f>SUM(R$4:R12)</f>
        <v>9.8536424636175095</v>
      </c>
      <c r="T12" s="1">
        <v>11.198848015336154</v>
      </c>
      <c r="U12" s="1">
        <f t="shared" si="3"/>
        <v>0.87988000641883291</v>
      </c>
    </row>
    <row r="13" spans="1:21" ht="15.6" x14ac:dyDescent="0.3">
      <c r="A13" s="1">
        <v>1005535</v>
      </c>
      <c r="B13" s="1" t="s">
        <v>33</v>
      </c>
      <c r="C13" s="1" t="s">
        <v>15</v>
      </c>
      <c r="D13" s="1" t="s">
        <v>15</v>
      </c>
      <c r="E13" s="1" t="s">
        <v>15</v>
      </c>
      <c r="F13" s="2">
        <v>0</v>
      </c>
      <c r="G13" s="2">
        <v>0.69408458470000001</v>
      </c>
      <c r="H13" s="2">
        <v>0.59683048729999999</v>
      </c>
      <c r="I13" s="1">
        <v>0.46153846153846101</v>
      </c>
      <c r="J13" s="1">
        <v>0.85714285714285698</v>
      </c>
      <c r="K13" s="1">
        <v>0</v>
      </c>
      <c r="L13" s="1">
        <f t="shared" si="0"/>
        <v>0.35087238490021977</v>
      </c>
      <c r="M13" s="1">
        <v>0.33333333333333298</v>
      </c>
      <c r="O13" s="1">
        <v>10</v>
      </c>
      <c r="P13" s="1">
        <v>0.33333333333333298</v>
      </c>
      <c r="Q13" s="1">
        <f t="shared" si="1"/>
        <v>3.4594316186372978</v>
      </c>
      <c r="R13" s="1">
        <f t="shared" si="2"/>
        <v>9.6354942105962502E-2</v>
      </c>
      <c r="S13" s="1">
        <f>SUM(R$4:R13)</f>
        <v>9.9499974057234724</v>
      </c>
      <c r="T13" s="1">
        <v>11.295202957442116</v>
      </c>
      <c r="U13" s="1">
        <f t="shared" si="3"/>
        <v>0.88090470292680101</v>
      </c>
    </row>
  </sheetData>
  <sortState ref="A4:M13">
    <sortCondition descending="1" ref="L4:L13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U4" sqref="U4:U13"/>
    </sheetView>
  </sheetViews>
  <sheetFormatPr defaultRowHeight="14.4" x14ac:dyDescent="0.25"/>
  <sheetData>
    <row r="1" spans="1:21" x14ac:dyDescent="0.25">
      <c r="A1" s="1"/>
      <c r="B1" s="1"/>
      <c r="C1" s="1"/>
      <c r="D1" s="1"/>
      <c r="E1" s="1"/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12</v>
      </c>
      <c r="M1" s="1" t="s">
        <v>13</v>
      </c>
      <c r="N1" s="1"/>
      <c r="O1" s="1" t="s">
        <v>34</v>
      </c>
      <c r="P1" s="1" t="s">
        <v>35</v>
      </c>
      <c r="Q1" s="1" t="s">
        <v>36</v>
      </c>
      <c r="R1" s="1" t="s">
        <v>37</v>
      </c>
      <c r="S1" s="1" t="s">
        <v>39</v>
      </c>
      <c r="T1" s="1" t="s">
        <v>38</v>
      </c>
      <c r="U1" s="1" t="s">
        <v>40</v>
      </c>
    </row>
    <row r="2" spans="1:21" ht="15.6" x14ac:dyDescent="0.3">
      <c r="A2" s="1">
        <v>72773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2">
        <v>1</v>
      </c>
      <c r="H2" s="2">
        <v>1.0000002379999999</v>
      </c>
      <c r="I2" s="1">
        <v>0</v>
      </c>
      <c r="J2" s="1">
        <v>0</v>
      </c>
      <c r="K2" s="1">
        <v>0</v>
      </c>
      <c r="L2" s="1">
        <f>F2*0.14+G2*0.21+H2*0.21+I2*0.08+J2*0.05+K2*0.05</f>
        <v>0.56000004997999997</v>
      </c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5.6" x14ac:dyDescent="0.3">
      <c r="A4" s="1">
        <v>3031552</v>
      </c>
      <c r="B4" s="1" t="s">
        <v>21</v>
      </c>
      <c r="C4" s="1" t="s">
        <v>15</v>
      </c>
      <c r="D4" s="1" t="s">
        <v>15</v>
      </c>
      <c r="E4" s="1" t="s">
        <v>15</v>
      </c>
      <c r="F4" s="2">
        <v>0.17394832069999999</v>
      </c>
      <c r="G4" s="2">
        <v>0.7853996754</v>
      </c>
      <c r="H4" s="2">
        <v>0.77844560149999997</v>
      </c>
      <c r="I4" s="1">
        <v>0</v>
      </c>
      <c r="J4" s="1">
        <v>0</v>
      </c>
      <c r="K4" s="1">
        <v>0</v>
      </c>
      <c r="L4" s="1">
        <f t="shared" ref="L4:L13" si="0">F4*0.14+G4*0.21+H4*0.21+I4*0.08+J4*0.05+K4*0.05</f>
        <v>0.35276027304699997</v>
      </c>
      <c r="M4" s="1">
        <v>3</v>
      </c>
      <c r="N4" s="1"/>
      <c r="O4" s="1">
        <v>1</v>
      </c>
      <c r="P4" s="1">
        <v>3</v>
      </c>
      <c r="Q4" s="1">
        <f>LOG(O4+1, 2)</f>
        <v>1</v>
      </c>
      <c r="R4" s="1">
        <f>P4/Q4</f>
        <v>3</v>
      </c>
      <c r="S4" s="1">
        <f>R4</f>
        <v>3</v>
      </c>
      <c r="T4" s="1">
        <v>3.6666666666666599</v>
      </c>
      <c r="U4" s="1">
        <f>S4/T4</f>
        <v>0.81818181818181968</v>
      </c>
    </row>
    <row r="5" spans="1:21" ht="15.6" x14ac:dyDescent="0.3">
      <c r="A5" s="1">
        <v>3386264</v>
      </c>
      <c r="B5" s="1" t="s">
        <v>22</v>
      </c>
      <c r="C5" s="1" t="s">
        <v>15</v>
      </c>
      <c r="D5" s="1" t="s">
        <v>15</v>
      </c>
      <c r="E5" s="1" t="s">
        <v>23</v>
      </c>
      <c r="F5" s="2">
        <v>9.0627597870000007E-2</v>
      </c>
      <c r="G5" s="2">
        <v>0.70158624650000001</v>
      </c>
      <c r="H5" s="2">
        <v>0.80533301830000004</v>
      </c>
      <c r="I5" s="1">
        <v>0</v>
      </c>
      <c r="J5" s="1">
        <v>0</v>
      </c>
      <c r="K5" s="1">
        <v>0</v>
      </c>
      <c r="L5" s="1">
        <f t="shared" si="0"/>
        <v>0.3291409093098</v>
      </c>
      <c r="M5" s="1">
        <v>3</v>
      </c>
      <c r="N5" s="1"/>
      <c r="O5" s="1">
        <v>2</v>
      </c>
      <c r="P5" s="1">
        <v>3</v>
      </c>
      <c r="Q5" s="1">
        <f t="shared" ref="Q5:Q13" si="1">LOG(O5+1, 2)</f>
        <v>1.5849625007211563</v>
      </c>
      <c r="R5" s="1">
        <f t="shared" ref="R5:R13" si="2">P5/Q5</f>
        <v>1.8927892607143721</v>
      </c>
      <c r="S5" s="1">
        <f>SUM(R$4:R5)</f>
        <v>4.8927892607143724</v>
      </c>
      <c r="T5" s="1">
        <v>5.5594559273810322</v>
      </c>
      <c r="U5" s="1">
        <f t="shared" ref="U5:U13" si="3">S5/T5</f>
        <v>0.88008418892517137</v>
      </c>
    </row>
    <row r="6" spans="1:21" ht="15.6" x14ac:dyDescent="0.3">
      <c r="A6" s="1">
        <v>3462200</v>
      </c>
      <c r="B6" s="1" t="s">
        <v>28</v>
      </c>
      <c r="C6" s="1" t="s">
        <v>15</v>
      </c>
      <c r="D6" s="1" t="s">
        <v>15</v>
      </c>
      <c r="E6" s="1" t="s">
        <v>29</v>
      </c>
      <c r="F6" s="2">
        <v>0.1232170694</v>
      </c>
      <c r="G6" s="2">
        <v>0.75193703170000004</v>
      </c>
      <c r="H6" s="2">
        <v>0.71898555760000005</v>
      </c>
      <c r="I6" s="1">
        <v>0</v>
      </c>
      <c r="J6" s="1">
        <v>0</v>
      </c>
      <c r="K6" s="1">
        <v>0</v>
      </c>
      <c r="L6" s="1">
        <f t="shared" si="0"/>
        <v>0.32614413346900006</v>
      </c>
      <c r="M6" s="1">
        <v>1.7777777779999999</v>
      </c>
      <c r="N6" s="1"/>
      <c r="O6" s="1">
        <v>3</v>
      </c>
      <c r="P6" s="1">
        <v>1.7777777779999999</v>
      </c>
      <c r="Q6" s="1">
        <f t="shared" si="1"/>
        <v>2</v>
      </c>
      <c r="R6" s="1">
        <f t="shared" si="2"/>
        <v>0.88888888899999996</v>
      </c>
      <c r="S6" s="1">
        <f>SUM(R$4:R6)</f>
        <v>5.7816781497143719</v>
      </c>
      <c r="T6" s="1">
        <v>7.0594559273810322</v>
      </c>
      <c r="U6" s="1">
        <f t="shared" si="3"/>
        <v>0.81899769744143736</v>
      </c>
    </row>
    <row r="7" spans="1:21" ht="15.6" x14ac:dyDescent="0.3">
      <c r="A7" s="1">
        <v>867867</v>
      </c>
      <c r="B7" s="1" t="s">
        <v>30</v>
      </c>
      <c r="C7" s="1" t="s">
        <v>15</v>
      </c>
      <c r="D7" s="1" t="s">
        <v>15</v>
      </c>
      <c r="E7" s="1" t="s">
        <v>31</v>
      </c>
      <c r="F7" s="2">
        <v>0.16659738390000001</v>
      </c>
      <c r="G7" s="2">
        <v>0.69520431760000001</v>
      </c>
      <c r="H7" s="2">
        <v>0.70529997349999995</v>
      </c>
      <c r="I7" s="1">
        <v>0</v>
      </c>
      <c r="J7" s="1">
        <v>0</v>
      </c>
      <c r="K7" s="1">
        <v>0</v>
      </c>
      <c r="L7" s="1">
        <f t="shared" si="0"/>
        <v>0.31742953487699999</v>
      </c>
      <c r="M7" s="1">
        <v>1.3333333333333299</v>
      </c>
      <c r="N7" s="1"/>
      <c r="O7" s="1">
        <v>4</v>
      </c>
      <c r="P7" s="1">
        <v>1.3333333333333299</v>
      </c>
      <c r="Q7" s="1">
        <f t="shared" si="1"/>
        <v>2.3219280948873622</v>
      </c>
      <c r="R7" s="1">
        <f t="shared" si="2"/>
        <v>0.57423541076452267</v>
      </c>
      <c r="S7" s="1">
        <f>SUM(R$4:R7)</f>
        <v>6.3559135604788946</v>
      </c>
      <c r="T7" s="1">
        <v>8.3514856016012118</v>
      </c>
      <c r="U7" s="1">
        <f t="shared" si="3"/>
        <v>0.76105184917762292</v>
      </c>
    </row>
    <row r="8" spans="1:21" ht="15.6" x14ac:dyDescent="0.3">
      <c r="A8" s="1">
        <v>3251169</v>
      </c>
      <c r="B8" s="1" t="s">
        <v>26</v>
      </c>
      <c r="C8" s="1" t="s">
        <v>15</v>
      </c>
      <c r="D8" s="1" t="s">
        <v>15</v>
      </c>
      <c r="E8" s="1" t="s">
        <v>27</v>
      </c>
      <c r="F8" s="2">
        <v>7.2303217269999998E-2</v>
      </c>
      <c r="G8" s="2">
        <v>0.73385930060000004</v>
      </c>
      <c r="H8" s="2">
        <v>0.72666788100000002</v>
      </c>
      <c r="I8" s="1">
        <v>0</v>
      </c>
      <c r="J8" s="1">
        <v>0</v>
      </c>
      <c r="K8" s="1">
        <v>0</v>
      </c>
      <c r="L8" s="1">
        <f t="shared" si="0"/>
        <v>0.31683315855380001</v>
      </c>
      <c r="M8" s="1">
        <v>2.3333333333333299</v>
      </c>
      <c r="N8" s="1"/>
      <c r="O8" s="1">
        <v>5</v>
      </c>
      <c r="P8" s="1">
        <v>2.3333333333333299</v>
      </c>
      <c r="Q8" s="1">
        <f t="shared" si="1"/>
        <v>2.5849625007211561</v>
      </c>
      <c r="R8" s="1">
        <f t="shared" si="2"/>
        <v>0.9026565502139291</v>
      </c>
      <c r="S8" s="1">
        <f>SUM(R$4:R8)</f>
        <v>7.2585701106928235</v>
      </c>
      <c r="T8" s="1">
        <v>9.2541421518151417</v>
      </c>
      <c r="U8" s="1">
        <f t="shared" si="3"/>
        <v>0.78435904610230145</v>
      </c>
    </row>
    <row r="9" spans="1:21" ht="15.6" x14ac:dyDescent="0.3">
      <c r="A9" s="1">
        <v>2881861</v>
      </c>
      <c r="B9" s="1" t="s">
        <v>19</v>
      </c>
      <c r="C9" s="1" t="s">
        <v>15</v>
      </c>
      <c r="D9" s="1" t="s">
        <v>15</v>
      </c>
      <c r="E9" s="1" t="s">
        <v>20</v>
      </c>
      <c r="F9" s="2">
        <v>0.1023526671</v>
      </c>
      <c r="G9" s="2">
        <v>0.71983361239999999</v>
      </c>
      <c r="H9" s="2">
        <v>0.72040808199999995</v>
      </c>
      <c r="I9" s="1">
        <v>0</v>
      </c>
      <c r="J9" s="1">
        <v>0</v>
      </c>
      <c r="K9" s="1">
        <v>0</v>
      </c>
      <c r="L9" s="1">
        <f t="shared" si="0"/>
        <v>0.31678012921799997</v>
      </c>
      <c r="M9" s="1">
        <v>3</v>
      </c>
      <c r="N9" s="1"/>
      <c r="O9" s="1">
        <v>6</v>
      </c>
      <c r="P9" s="1">
        <v>3</v>
      </c>
      <c r="Q9" s="1">
        <f t="shared" si="1"/>
        <v>2.8073549220576042</v>
      </c>
      <c r="R9" s="1">
        <f t="shared" si="2"/>
        <v>1.0686215613240666</v>
      </c>
      <c r="S9" s="1">
        <f>SUM(R$4:R9)</f>
        <v>8.327191672016891</v>
      </c>
      <c r="T9" s="1">
        <v>10.085292255067191</v>
      </c>
      <c r="U9" s="1">
        <f t="shared" si="3"/>
        <v>0.82567678371769826</v>
      </c>
    </row>
    <row r="10" spans="1:21" ht="15.6" x14ac:dyDescent="0.3">
      <c r="A10" s="1">
        <v>3455113</v>
      </c>
      <c r="B10" s="1" t="s">
        <v>17</v>
      </c>
      <c r="C10" s="1" t="s">
        <v>15</v>
      </c>
      <c r="D10" s="1" t="s">
        <v>15</v>
      </c>
      <c r="E10" s="1" t="s">
        <v>18</v>
      </c>
      <c r="F10" s="2">
        <v>9.8111124049999998E-2</v>
      </c>
      <c r="G10" s="2">
        <v>0.57992041110000003</v>
      </c>
      <c r="H10" s="2">
        <v>0.71919530629999995</v>
      </c>
      <c r="I10" s="1">
        <v>0</v>
      </c>
      <c r="J10" s="1">
        <v>0</v>
      </c>
      <c r="K10" s="1">
        <v>0</v>
      </c>
      <c r="L10" s="1">
        <f t="shared" si="0"/>
        <v>0.28654985802099997</v>
      </c>
      <c r="M10" s="1">
        <v>3.6666666666666599</v>
      </c>
      <c r="N10" s="1"/>
      <c r="O10" s="1">
        <v>7</v>
      </c>
      <c r="P10" s="1">
        <v>3.6666666666666599</v>
      </c>
      <c r="Q10" s="1">
        <f t="shared" si="1"/>
        <v>3</v>
      </c>
      <c r="R10" s="1">
        <f t="shared" si="2"/>
        <v>1.2222222222222199</v>
      </c>
      <c r="S10" s="1">
        <f>SUM(R$4:R10)</f>
        <v>9.5494138942391107</v>
      </c>
      <c r="T10" s="1">
        <v>10.677884847733857</v>
      </c>
      <c r="U10" s="1">
        <f t="shared" si="3"/>
        <v>0.89431699539874332</v>
      </c>
    </row>
    <row r="11" spans="1:21" ht="15.6" x14ac:dyDescent="0.3">
      <c r="A11" s="1">
        <v>33376</v>
      </c>
      <c r="B11" s="1" t="s">
        <v>32</v>
      </c>
      <c r="C11" s="1" t="s">
        <v>15</v>
      </c>
      <c r="D11" s="1" t="s">
        <v>15</v>
      </c>
      <c r="E11" s="1" t="s">
        <v>15</v>
      </c>
      <c r="F11" s="2">
        <v>0.1699578266</v>
      </c>
      <c r="G11" s="2">
        <v>0.55654090639999998</v>
      </c>
      <c r="H11" s="2">
        <v>0.66736322640000001</v>
      </c>
      <c r="I11" s="1">
        <v>0</v>
      </c>
      <c r="J11" s="1">
        <v>0</v>
      </c>
      <c r="K11" s="1">
        <v>0</v>
      </c>
      <c r="L11" s="1">
        <f t="shared" si="0"/>
        <v>0.28081396361200001</v>
      </c>
      <c r="M11" s="1">
        <v>0.33333333333333298</v>
      </c>
      <c r="N11" s="1"/>
      <c r="O11" s="1">
        <v>8</v>
      </c>
      <c r="P11" s="1">
        <v>0.33333333333333298</v>
      </c>
      <c r="Q11" s="1">
        <f t="shared" si="1"/>
        <v>3.1699250014423126</v>
      </c>
      <c r="R11" s="1">
        <f t="shared" si="2"/>
        <v>0.10515495892857613</v>
      </c>
      <c r="S11" s="1">
        <f>SUM(R$4:R11)</f>
        <v>9.654568853167687</v>
      </c>
      <c r="T11" s="1">
        <v>11.09850468344816</v>
      </c>
      <c r="U11" s="1">
        <f t="shared" si="3"/>
        <v>0.86989816453076796</v>
      </c>
    </row>
    <row r="12" spans="1:21" ht="15.6" x14ac:dyDescent="0.3">
      <c r="A12" s="1">
        <v>1005535</v>
      </c>
      <c r="B12" s="1" t="s">
        <v>33</v>
      </c>
      <c r="C12" s="1" t="s">
        <v>15</v>
      </c>
      <c r="D12" s="1" t="s">
        <v>15</v>
      </c>
      <c r="E12" s="1" t="s">
        <v>15</v>
      </c>
      <c r="F12" s="2">
        <v>0</v>
      </c>
      <c r="G12" s="2">
        <v>0.69408458470000001</v>
      </c>
      <c r="H12" s="2">
        <v>0.59683048729999999</v>
      </c>
      <c r="I12" s="1">
        <v>0</v>
      </c>
      <c r="J12" s="1">
        <v>0</v>
      </c>
      <c r="K12" s="1">
        <v>0</v>
      </c>
      <c r="L12" s="1">
        <f t="shared" si="0"/>
        <v>0.27109216512000001</v>
      </c>
      <c r="M12" s="1">
        <v>0.33333333333333298</v>
      </c>
      <c r="N12" s="1"/>
      <c r="O12" s="1">
        <v>9</v>
      </c>
      <c r="P12" s="1">
        <v>0.33333333333333298</v>
      </c>
      <c r="Q12" s="1">
        <f t="shared" si="1"/>
        <v>3.3219280948873626</v>
      </c>
      <c r="R12" s="1">
        <f t="shared" si="2"/>
        <v>0.10034333188799362</v>
      </c>
      <c r="S12" s="1">
        <f>SUM(R$4:R12)</f>
        <v>9.7549121850556801</v>
      </c>
      <c r="T12" s="1">
        <v>11.198848015336154</v>
      </c>
      <c r="U12" s="1">
        <f t="shared" si="3"/>
        <v>0.87106389618797486</v>
      </c>
    </row>
    <row r="13" spans="1:21" ht="15.6" x14ac:dyDescent="0.3">
      <c r="A13" s="1">
        <v>2589274</v>
      </c>
      <c r="B13" s="1" t="s">
        <v>24</v>
      </c>
      <c r="C13" s="1" t="s">
        <v>15</v>
      </c>
      <c r="D13" s="1" t="s">
        <v>15</v>
      </c>
      <c r="E13" s="1" t="s">
        <v>25</v>
      </c>
      <c r="F13" s="2">
        <v>3.4118318930000002E-2</v>
      </c>
      <c r="G13" s="2">
        <v>0.56116557119999999</v>
      </c>
      <c r="H13" s="2">
        <v>0.61276102070000005</v>
      </c>
      <c r="I13" s="1">
        <v>0</v>
      </c>
      <c r="J13" s="1">
        <v>0</v>
      </c>
      <c r="K13" s="1">
        <v>0</v>
      </c>
      <c r="L13" s="1">
        <f t="shared" si="0"/>
        <v>0.25130114894920003</v>
      </c>
      <c r="M13" s="1">
        <v>2.3333333333333299</v>
      </c>
      <c r="N13" s="1"/>
      <c r="O13" s="1">
        <v>10</v>
      </c>
      <c r="P13" s="1">
        <v>2.3333333333333299</v>
      </c>
      <c r="Q13" s="1">
        <f t="shared" si="1"/>
        <v>3.4594316186372978</v>
      </c>
      <c r="R13" s="1">
        <f t="shared" si="2"/>
        <v>0.67448459474173728</v>
      </c>
      <c r="S13" s="1">
        <f>SUM(R$4:R13)</f>
        <v>10.429396779797418</v>
      </c>
      <c r="T13" s="1">
        <v>11.295202957442116</v>
      </c>
      <c r="U13" s="1">
        <f t="shared" si="3"/>
        <v>0.92334744396299306</v>
      </c>
    </row>
  </sheetData>
  <sortState ref="A4:M13">
    <sortCondition descending="1" ref="L4:L13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J4" sqref="J4"/>
    </sheetView>
  </sheetViews>
  <sheetFormatPr defaultRowHeight="14.4" x14ac:dyDescent="0.25"/>
  <sheetData>
    <row r="1" spans="1:18" x14ac:dyDescent="0.25">
      <c r="A1" s="1"/>
      <c r="B1" s="1"/>
      <c r="C1" s="1"/>
      <c r="D1" s="1"/>
      <c r="E1" s="1"/>
      <c r="F1" s="1" t="s">
        <v>1</v>
      </c>
      <c r="G1" s="1" t="s">
        <v>10</v>
      </c>
      <c r="H1" s="1" t="s">
        <v>11</v>
      </c>
      <c r="I1" s="1" t="s">
        <v>12</v>
      </c>
      <c r="J1" s="1" t="s">
        <v>13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39</v>
      </c>
      <c r="Q1" s="1" t="s">
        <v>38</v>
      </c>
      <c r="R1" s="1" t="s">
        <v>40</v>
      </c>
    </row>
    <row r="2" spans="1:18" ht="15.6" x14ac:dyDescent="0.3">
      <c r="A2" s="1">
        <v>72773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1">
        <v>1</v>
      </c>
      <c r="H2" s="1">
        <v>1</v>
      </c>
      <c r="I2">
        <f>0.74*F2+0.1*G2+0.16*H2</f>
        <v>1</v>
      </c>
      <c r="J2" s="1"/>
      <c r="L2" s="1"/>
      <c r="M2" s="1"/>
      <c r="N2" s="1"/>
      <c r="O2" s="1"/>
      <c r="P2" s="1"/>
      <c r="Q2" s="1"/>
      <c r="R2" s="1"/>
    </row>
    <row r="3" spans="1:18" x14ac:dyDescent="0.25">
      <c r="A3" s="1"/>
      <c r="B3" s="1"/>
      <c r="C3" s="1"/>
      <c r="D3" s="1"/>
      <c r="E3" s="1"/>
      <c r="F3" s="1"/>
      <c r="G3" s="1"/>
      <c r="H3" s="1"/>
      <c r="J3" s="1"/>
      <c r="L3" s="1"/>
      <c r="M3" s="1"/>
      <c r="N3" s="1"/>
      <c r="O3" s="1"/>
      <c r="P3" s="1"/>
      <c r="Q3" s="1"/>
      <c r="R3" s="1"/>
    </row>
    <row r="4" spans="1:18" ht="15.6" x14ac:dyDescent="0.3">
      <c r="A4" s="1">
        <v>3462200</v>
      </c>
      <c r="B4" s="1" t="s">
        <v>28</v>
      </c>
      <c r="C4" s="1" t="s">
        <v>15</v>
      </c>
      <c r="D4" s="1" t="s">
        <v>15</v>
      </c>
      <c r="E4" s="1" t="s">
        <v>29</v>
      </c>
      <c r="F4" s="2">
        <v>0.75193703170000004</v>
      </c>
      <c r="G4" s="1">
        <v>1</v>
      </c>
      <c r="H4" s="1">
        <v>0.33333333333333298</v>
      </c>
      <c r="I4">
        <f t="shared" ref="I4:I13" si="0">0.74*F4+0.1*G4+0.16*H4</f>
        <v>0.70976673679133329</v>
      </c>
      <c r="J4" s="1">
        <v>1.7777777779999999</v>
      </c>
      <c r="L4" s="1">
        <v>1</v>
      </c>
      <c r="M4" s="1">
        <v>1.7777777779999999</v>
      </c>
      <c r="N4" s="1">
        <f>LOG(L4+1, 2)</f>
        <v>1</v>
      </c>
      <c r="O4" s="1">
        <f>M4/N4</f>
        <v>1.7777777779999999</v>
      </c>
      <c r="P4" s="1">
        <f>O4</f>
        <v>1.7777777779999999</v>
      </c>
      <c r="Q4" s="1">
        <v>3.6666666666666599</v>
      </c>
      <c r="R4" s="1">
        <f>P4/Q4</f>
        <v>0.48484848490909177</v>
      </c>
    </row>
    <row r="5" spans="1:18" ht="15.6" x14ac:dyDescent="0.3">
      <c r="A5" s="1">
        <v>3251169</v>
      </c>
      <c r="B5" s="1" t="s">
        <v>26</v>
      </c>
      <c r="C5" s="1" t="s">
        <v>15</v>
      </c>
      <c r="D5" s="1" t="s">
        <v>15</v>
      </c>
      <c r="E5" s="1" t="s">
        <v>27</v>
      </c>
      <c r="F5" s="2">
        <v>0.73385930060000004</v>
      </c>
      <c r="G5" s="1">
        <v>1</v>
      </c>
      <c r="H5" s="1">
        <v>0.33333333333333298</v>
      </c>
      <c r="I5">
        <f t="shared" si="0"/>
        <v>0.69638921577733326</v>
      </c>
      <c r="J5" s="1">
        <v>2.3333333333333299</v>
      </c>
      <c r="L5" s="1">
        <v>2</v>
      </c>
      <c r="M5" s="1">
        <v>2.3333333333333299</v>
      </c>
      <c r="N5" s="1">
        <f t="shared" ref="N5:N13" si="1">LOG(L5+1, 2)</f>
        <v>1.5849625007211563</v>
      </c>
      <c r="O5" s="1">
        <f t="shared" ref="O5:O13" si="2">M5/N5</f>
        <v>1.4721694250000652</v>
      </c>
      <c r="P5" s="1">
        <f>SUM(O$4:O5)</f>
        <v>3.2499472030000653</v>
      </c>
      <c r="Q5" s="1">
        <v>5.5594559273810322</v>
      </c>
      <c r="R5" s="1">
        <f t="shared" ref="R5:R13" si="3">P5/Q5</f>
        <v>0.58458008219719115</v>
      </c>
    </row>
    <row r="6" spans="1:18" ht="15.6" x14ac:dyDescent="0.3">
      <c r="A6" s="1">
        <v>3455113</v>
      </c>
      <c r="B6" s="1" t="s">
        <v>17</v>
      </c>
      <c r="C6" s="1" t="s">
        <v>15</v>
      </c>
      <c r="D6" s="1" t="s">
        <v>15</v>
      </c>
      <c r="E6" s="1" t="s">
        <v>18</v>
      </c>
      <c r="F6" s="2">
        <v>0.57992041110000003</v>
      </c>
      <c r="G6" s="1">
        <v>1</v>
      </c>
      <c r="H6" s="1">
        <v>1</v>
      </c>
      <c r="I6">
        <f t="shared" si="0"/>
        <v>0.6891411042140001</v>
      </c>
      <c r="J6" s="1">
        <v>3.6666666666666599</v>
      </c>
      <c r="L6" s="1">
        <v>3</v>
      </c>
      <c r="M6" s="1">
        <v>3.6666666666666599</v>
      </c>
      <c r="N6" s="1">
        <f t="shared" si="1"/>
        <v>2</v>
      </c>
      <c r="O6" s="1">
        <f t="shared" si="2"/>
        <v>1.8333333333333299</v>
      </c>
      <c r="P6" s="1">
        <f>SUM(O$4:O6)</f>
        <v>5.0832805363333957</v>
      </c>
      <c r="Q6" s="1">
        <v>7.0594559273810322</v>
      </c>
      <c r="R6" s="1">
        <f t="shared" si="3"/>
        <v>0.72006689872759466</v>
      </c>
    </row>
    <row r="7" spans="1:18" ht="15.6" x14ac:dyDescent="0.3">
      <c r="A7" s="1">
        <v>2881861</v>
      </c>
      <c r="B7" s="1" t="s">
        <v>19</v>
      </c>
      <c r="C7" s="1" t="s">
        <v>15</v>
      </c>
      <c r="D7" s="1" t="s">
        <v>15</v>
      </c>
      <c r="E7" s="1" t="s">
        <v>20</v>
      </c>
      <c r="F7" s="2">
        <v>0.71983361239999999</v>
      </c>
      <c r="G7" s="1">
        <v>1</v>
      </c>
      <c r="H7" s="1">
        <v>0.33333333333333298</v>
      </c>
      <c r="I7">
        <f t="shared" si="0"/>
        <v>0.6860102065093332</v>
      </c>
      <c r="J7" s="1">
        <v>3</v>
      </c>
      <c r="L7" s="1">
        <v>4</v>
      </c>
      <c r="M7" s="1">
        <v>3</v>
      </c>
      <c r="N7" s="1">
        <f t="shared" si="1"/>
        <v>2.3219280948873622</v>
      </c>
      <c r="O7" s="1">
        <f t="shared" si="2"/>
        <v>1.2920296742201793</v>
      </c>
      <c r="P7" s="1">
        <f>SUM(O$4:O7)</f>
        <v>6.3753102105535753</v>
      </c>
      <c r="Q7" s="1">
        <v>8.3514856016012118</v>
      </c>
      <c r="R7" s="1">
        <f t="shared" si="3"/>
        <v>0.7633743880647117</v>
      </c>
    </row>
    <row r="8" spans="1:18" ht="15.6" x14ac:dyDescent="0.3">
      <c r="A8" s="1">
        <v>2589274</v>
      </c>
      <c r="B8" s="1" t="s">
        <v>24</v>
      </c>
      <c r="C8" s="1" t="s">
        <v>15</v>
      </c>
      <c r="D8" s="1" t="s">
        <v>15</v>
      </c>
      <c r="E8" s="1" t="s">
        <v>25</v>
      </c>
      <c r="F8" s="2">
        <v>0.56116557119999999</v>
      </c>
      <c r="G8" s="1">
        <v>1</v>
      </c>
      <c r="H8" s="1">
        <v>1</v>
      </c>
      <c r="I8">
        <f t="shared" si="0"/>
        <v>0.67526252268800002</v>
      </c>
      <c r="J8" s="1">
        <v>2.3333333333333299</v>
      </c>
      <c r="L8" s="1">
        <v>5</v>
      </c>
      <c r="M8" s="1">
        <v>2.3333333333333299</v>
      </c>
      <c r="N8" s="1">
        <f t="shared" si="1"/>
        <v>2.5849625007211561</v>
      </c>
      <c r="O8" s="1">
        <f t="shared" si="2"/>
        <v>0.9026565502139291</v>
      </c>
      <c r="P8" s="1">
        <f>SUM(O$4:O8)</f>
        <v>7.2779667607675043</v>
      </c>
      <c r="Q8" s="1">
        <v>9.2541421518151417</v>
      </c>
      <c r="R8" s="1">
        <f t="shared" si="3"/>
        <v>0.78645504265784127</v>
      </c>
    </row>
    <row r="9" spans="1:18" ht="15.6" x14ac:dyDescent="0.3">
      <c r="A9" s="1">
        <v>3386264</v>
      </c>
      <c r="B9" s="1" t="s">
        <v>22</v>
      </c>
      <c r="C9" s="1" t="s">
        <v>15</v>
      </c>
      <c r="D9" s="1" t="s">
        <v>15</v>
      </c>
      <c r="E9" s="1" t="s">
        <v>23</v>
      </c>
      <c r="F9" s="2">
        <v>0.70158624650000001</v>
      </c>
      <c r="G9" s="1">
        <v>1</v>
      </c>
      <c r="H9" s="1">
        <v>0.33333333333333298</v>
      </c>
      <c r="I9">
        <f t="shared" si="0"/>
        <v>0.6725071557433332</v>
      </c>
      <c r="J9" s="1">
        <v>3</v>
      </c>
      <c r="L9" s="1">
        <v>6</v>
      </c>
      <c r="M9" s="1">
        <v>3</v>
      </c>
      <c r="N9" s="1">
        <f t="shared" si="1"/>
        <v>2.8073549220576042</v>
      </c>
      <c r="O9" s="1">
        <f t="shared" si="2"/>
        <v>1.0686215613240666</v>
      </c>
      <c r="P9" s="1">
        <f>SUM(O$4:O9)</f>
        <v>8.34658832209157</v>
      </c>
      <c r="Q9" s="1">
        <v>10.085292255067191</v>
      </c>
      <c r="R9" s="1">
        <f t="shared" si="3"/>
        <v>0.82760004479770655</v>
      </c>
    </row>
    <row r="10" spans="1:18" ht="15.6" x14ac:dyDescent="0.3">
      <c r="A10" s="1">
        <v>867867</v>
      </c>
      <c r="B10" s="1" t="s">
        <v>30</v>
      </c>
      <c r="C10" s="1" t="s">
        <v>15</v>
      </c>
      <c r="D10" s="1" t="s">
        <v>15</v>
      </c>
      <c r="E10" s="1" t="s">
        <v>31</v>
      </c>
      <c r="F10" s="2">
        <v>0.69520431760000001</v>
      </c>
      <c r="G10" s="1">
        <v>1</v>
      </c>
      <c r="H10" s="1">
        <v>0.33333333333333298</v>
      </c>
      <c r="I10">
        <f t="shared" si="0"/>
        <v>0.66778452835733326</v>
      </c>
      <c r="J10" s="1">
        <v>1.3333333333333299</v>
      </c>
      <c r="L10" s="1">
        <v>7</v>
      </c>
      <c r="M10" s="1">
        <v>1.3333333333333299</v>
      </c>
      <c r="N10" s="1">
        <f t="shared" si="1"/>
        <v>3</v>
      </c>
      <c r="O10" s="1">
        <f t="shared" si="2"/>
        <v>0.44444444444444331</v>
      </c>
      <c r="P10" s="1">
        <f>SUM(O$4:O10)</f>
        <v>8.7910327665360128</v>
      </c>
      <c r="Q10" s="1">
        <v>10.677884847733857</v>
      </c>
      <c r="R10" s="1">
        <f t="shared" si="3"/>
        <v>0.82329346044612139</v>
      </c>
    </row>
    <row r="11" spans="1:18" ht="15.6" x14ac:dyDescent="0.3">
      <c r="A11" s="1">
        <v>3031552</v>
      </c>
      <c r="B11" s="1" t="s">
        <v>21</v>
      </c>
      <c r="C11" s="1" t="s">
        <v>15</v>
      </c>
      <c r="D11" s="1" t="s">
        <v>15</v>
      </c>
      <c r="E11" s="1" t="s">
        <v>15</v>
      </c>
      <c r="F11" s="2">
        <v>0.7853996754</v>
      </c>
      <c r="G11" s="1">
        <v>0</v>
      </c>
      <c r="H11" s="1">
        <v>0</v>
      </c>
      <c r="I11">
        <f t="shared" si="0"/>
        <v>0.58119575979600002</v>
      </c>
      <c r="J11" s="1">
        <v>3</v>
      </c>
      <c r="L11" s="1">
        <v>8</v>
      </c>
      <c r="M11" s="1">
        <v>3</v>
      </c>
      <c r="N11" s="1">
        <f t="shared" si="1"/>
        <v>3.1699250014423126</v>
      </c>
      <c r="O11" s="1">
        <f t="shared" si="2"/>
        <v>0.94639463035718607</v>
      </c>
      <c r="P11" s="1">
        <f>SUM(O$4:O11)</f>
        <v>9.7374273968931995</v>
      </c>
      <c r="Q11" s="1">
        <v>11.09850468344816</v>
      </c>
      <c r="R11" s="1">
        <f t="shared" si="3"/>
        <v>0.8773639039333998</v>
      </c>
    </row>
    <row r="12" spans="1:18" ht="15.6" x14ac:dyDescent="0.3">
      <c r="A12" s="1">
        <v>1005535</v>
      </c>
      <c r="B12" s="1" t="s">
        <v>33</v>
      </c>
      <c r="C12" s="1" t="s">
        <v>15</v>
      </c>
      <c r="D12" s="1" t="s">
        <v>15</v>
      </c>
      <c r="E12" s="1" t="s">
        <v>15</v>
      </c>
      <c r="F12" s="2">
        <v>0.69408458470000001</v>
      </c>
      <c r="G12" s="1">
        <v>0</v>
      </c>
      <c r="H12" s="1">
        <v>0</v>
      </c>
      <c r="I12">
        <f t="shared" si="0"/>
        <v>0.51362259267800003</v>
      </c>
      <c r="J12" s="1">
        <v>0.33333333333333298</v>
      </c>
      <c r="L12" s="1">
        <v>9</v>
      </c>
      <c r="M12" s="1">
        <v>0.33333333333333298</v>
      </c>
      <c r="N12" s="1">
        <f t="shared" si="1"/>
        <v>3.3219280948873626</v>
      </c>
      <c r="O12" s="1">
        <f t="shared" si="2"/>
        <v>0.10034333188799362</v>
      </c>
      <c r="P12" s="1">
        <f>SUM(O$4:O12)</f>
        <v>9.8377707287811926</v>
      </c>
      <c r="Q12" s="1">
        <v>11.198848015336154</v>
      </c>
      <c r="R12" s="1">
        <f t="shared" si="3"/>
        <v>0.87846274146313563</v>
      </c>
    </row>
    <row r="13" spans="1:18" ht="15.6" x14ac:dyDescent="0.3">
      <c r="A13" s="1">
        <v>33376</v>
      </c>
      <c r="B13" s="1" t="s">
        <v>32</v>
      </c>
      <c r="C13" s="1" t="s">
        <v>15</v>
      </c>
      <c r="D13" s="1" t="s">
        <v>15</v>
      </c>
      <c r="E13" s="1" t="s">
        <v>15</v>
      </c>
      <c r="F13" s="2">
        <v>0.55654090639999998</v>
      </c>
      <c r="G13" s="1">
        <v>0</v>
      </c>
      <c r="H13" s="1">
        <v>0</v>
      </c>
      <c r="I13">
        <f t="shared" si="0"/>
        <v>0.41184027073599999</v>
      </c>
      <c r="J13" s="1">
        <v>0.33333333333333298</v>
      </c>
      <c r="L13" s="1">
        <v>10</v>
      </c>
      <c r="M13" s="1">
        <v>0.33333333333333298</v>
      </c>
      <c r="N13" s="1">
        <f t="shared" si="1"/>
        <v>3.4594316186372978</v>
      </c>
      <c r="O13" s="1">
        <f t="shared" si="2"/>
        <v>9.6354942105962502E-2</v>
      </c>
      <c r="P13" s="1">
        <f>SUM(O$4:O13)</f>
        <v>9.9341256708871555</v>
      </c>
      <c r="Q13" s="1">
        <v>11.295202957442116</v>
      </c>
      <c r="R13" s="1">
        <f t="shared" si="3"/>
        <v>0.87949952810204424</v>
      </c>
    </row>
  </sheetData>
  <sortState ref="A4:J13">
    <sortCondition descending="1" ref="I4:I13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R13" sqref="L1:R13"/>
    </sheetView>
  </sheetViews>
  <sheetFormatPr defaultRowHeight="14.4" x14ac:dyDescent="0.25"/>
  <sheetData>
    <row r="1" spans="1:18" x14ac:dyDescent="0.25">
      <c r="A1" s="1"/>
      <c r="B1" s="1"/>
      <c r="C1" s="1"/>
      <c r="D1" s="1"/>
      <c r="E1" s="1"/>
      <c r="F1" s="1" t="s">
        <v>0</v>
      </c>
      <c r="G1" s="1" t="s">
        <v>10</v>
      </c>
      <c r="H1" s="1" t="s">
        <v>11</v>
      </c>
      <c r="I1" s="1" t="s">
        <v>12</v>
      </c>
      <c r="J1" s="1" t="s">
        <v>13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39</v>
      </c>
      <c r="Q1" s="1" t="s">
        <v>38</v>
      </c>
      <c r="R1" s="1" t="s">
        <v>40</v>
      </c>
    </row>
    <row r="2" spans="1:18" ht="15.6" x14ac:dyDescent="0.3">
      <c r="A2" s="1">
        <v>72773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1">
        <v>1</v>
      </c>
      <c r="H2" s="1">
        <v>1</v>
      </c>
      <c r="I2">
        <f>0.74*F2+0.1*G2+0.16*H2</f>
        <v>1</v>
      </c>
      <c r="J2" s="1"/>
      <c r="L2" s="1"/>
      <c r="M2" s="1"/>
      <c r="N2" s="1"/>
      <c r="O2" s="1"/>
      <c r="P2" s="1"/>
      <c r="Q2" s="1"/>
      <c r="R2" s="1"/>
    </row>
    <row r="3" spans="1:18" x14ac:dyDescent="0.25">
      <c r="A3" s="1"/>
      <c r="B3" s="1"/>
      <c r="C3" s="1"/>
      <c r="D3" s="1"/>
      <c r="E3" s="1"/>
      <c r="F3" s="1"/>
      <c r="G3" s="1"/>
      <c r="H3" s="1"/>
      <c r="J3" s="1"/>
      <c r="L3" s="1"/>
      <c r="M3" s="1"/>
      <c r="N3" s="1"/>
      <c r="O3" s="1"/>
      <c r="P3" s="1"/>
      <c r="Q3" s="1"/>
      <c r="R3" s="1"/>
    </row>
    <row r="4" spans="1:18" ht="15.6" x14ac:dyDescent="0.3">
      <c r="A4" s="1">
        <v>3455113</v>
      </c>
      <c r="B4" s="1" t="s">
        <v>17</v>
      </c>
      <c r="C4" s="1" t="s">
        <v>15</v>
      </c>
      <c r="D4" s="1" t="s">
        <v>15</v>
      </c>
      <c r="E4" s="1" t="s">
        <v>18</v>
      </c>
      <c r="F4" s="2">
        <v>9.8111124049999998E-2</v>
      </c>
      <c r="G4" s="1">
        <v>1</v>
      </c>
      <c r="H4" s="1">
        <v>1</v>
      </c>
      <c r="I4">
        <f t="shared" ref="I4:I13" si="0">0.74*F4+0.1*G4+0.16*H4</f>
        <v>0.33260223179699999</v>
      </c>
      <c r="J4" s="1">
        <v>3.6666666666666599</v>
      </c>
      <c r="L4" s="1">
        <v>1</v>
      </c>
      <c r="M4" s="1">
        <v>3.6666666666666599</v>
      </c>
      <c r="N4" s="1">
        <f>LOG(L4+1, 2)</f>
        <v>1</v>
      </c>
      <c r="O4" s="1">
        <f>M4/N4</f>
        <v>3.6666666666666599</v>
      </c>
      <c r="P4" s="1">
        <f>O4</f>
        <v>3.6666666666666599</v>
      </c>
      <c r="Q4" s="1">
        <v>3.6666666666666599</v>
      </c>
      <c r="R4" s="1">
        <f>P4/Q4</f>
        <v>1</v>
      </c>
    </row>
    <row r="5" spans="1:18" ht="15.6" x14ac:dyDescent="0.3">
      <c r="A5" s="1">
        <v>2589274</v>
      </c>
      <c r="B5" s="1" t="s">
        <v>24</v>
      </c>
      <c r="C5" s="1" t="s">
        <v>15</v>
      </c>
      <c r="D5" s="1" t="s">
        <v>15</v>
      </c>
      <c r="E5" s="1" t="s">
        <v>25</v>
      </c>
      <c r="F5" s="2">
        <v>3.4118318930000002E-2</v>
      </c>
      <c r="G5" s="1">
        <v>1</v>
      </c>
      <c r="H5" s="1">
        <v>1</v>
      </c>
      <c r="I5">
        <f t="shared" si="0"/>
        <v>0.28524755600820001</v>
      </c>
      <c r="J5" s="1">
        <v>2.3333333333333299</v>
      </c>
      <c r="L5" s="1">
        <v>2</v>
      </c>
      <c r="M5" s="1">
        <v>2.3333333333333299</v>
      </c>
      <c r="N5" s="1">
        <f t="shared" ref="N5:N13" si="1">LOG(L5+1, 2)</f>
        <v>1.5849625007211563</v>
      </c>
      <c r="O5" s="1">
        <f t="shared" ref="O5:O13" si="2">M5/N5</f>
        <v>1.4721694250000652</v>
      </c>
      <c r="P5" s="1">
        <f>SUM(O$4:O5)</f>
        <v>5.1388360916667253</v>
      </c>
      <c r="Q5" s="1">
        <v>5.5594559273810322</v>
      </c>
      <c r="R5" s="1">
        <f t="shared" ref="R5:R13" si="3">P5/Q5</f>
        <v>0.92434154686923586</v>
      </c>
    </row>
    <row r="6" spans="1:18" ht="15.6" x14ac:dyDescent="0.3">
      <c r="A6" s="1">
        <v>867867</v>
      </c>
      <c r="B6" s="1" t="s">
        <v>30</v>
      </c>
      <c r="C6" s="1" t="s">
        <v>15</v>
      </c>
      <c r="D6" s="1" t="s">
        <v>15</v>
      </c>
      <c r="E6" s="1" t="s">
        <v>31</v>
      </c>
      <c r="F6" s="2">
        <v>0.16659738390000001</v>
      </c>
      <c r="G6" s="1">
        <v>1</v>
      </c>
      <c r="H6" s="1">
        <v>0.33333333333333298</v>
      </c>
      <c r="I6">
        <f t="shared" si="0"/>
        <v>0.27661539741933328</v>
      </c>
      <c r="J6" s="1">
        <v>1.3333333333333299</v>
      </c>
      <c r="L6" s="1">
        <v>3</v>
      </c>
      <c r="M6" s="1">
        <v>1.3333333333333299</v>
      </c>
      <c r="N6" s="1">
        <f t="shared" si="1"/>
        <v>2</v>
      </c>
      <c r="O6" s="1">
        <f t="shared" si="2"/>
        <v>0.66666666666666496</v>
      </c>
      <c r="P6" s="1">
        <f>SUM(O$4:O6)</f>
        <v>5.8055027583333905</v>
      </c>
      <c r="Q6" s="1">
        <v>7.0594559273810322</v>
      </c>
      <c r="R6" s="1">
        <f t="shared" si="3"/>
        <v>0.82237254797724302</v>
      </c>
    </row>
    <row r="7" spans="1:18" ht="15.6" x14ac:dyDescent="0.3">
      <c r="A7" s="1">
        <v>3462200</v>
      </c>
      <c r="B7" s="1" t="s">
        <v>28</v>
      </c>
      <c r="C7" s="1" t="s">
        <v>15</v>
      </c>
      <c r="D7" s="1" t="s">
        <v>15</v>
      </c>
      <c r="E7" s="1" t="s">
        <v>29</v>
      </c>
      <c r="F7" s="2">
        <v>0.1232170694</v>
      </c>
      <c r="G7" s="1">
        <v>1</v>
      </c>
      <c r="H7" s="1">
        <v>0.33333333333333298</v>
      </c>
      <c r="I7">
        <f t="shared" si="0"/>
        <v>0.24451396468933329</v>
      </c>
      <c r="J7" s="1">
        <v>1.7777777779999999</v>
      </c>
      <c r="L7" s="1">
        <v>4</v>
      </c>
      <c r="M7" s="1">
        <v>1.7777777779999999</v>
      </c>
      <c r="N7" s="1">
        <f t="shared" si="1"/>
        <v>2.3219280948873622</v>
      </c>
      <c r="O7" s="1">
        <f t="shared" si="2"/>
        <v>0.76564721444840467</v>
      </c>
      <c r="P7" s="1">
        <f>SUM(O$4:O7)</f>
        <v>6.5711499727817948</v>
      </c>
      <c r="Q7" s="1">
        <v>8.3514856016012118</v>
      </c>
      <c r="R7" s="1">
        <f t="shared" si="3"/>
        <v>0.786824079720849</v>
      </c>
    </row>
    <row r="8" spans="1:18" ht="15.6" x14ac:dyDescent="0.3">
      <c r="A8" s="1">
        <v>2881861</v>
      </c>
      <c r="B8" s="1" t="s">
        <v>19</v>
      </c>
      <c r="C8" s="1" t="s">
        <v>15</v>
      </c>
      <c r="D8" s="1" t="s">
        <v>15</v>
      </c>
      <c r="E8" s="1" t="s">
        <v>20</v>
      </c>
      <c r="F8" s="2">
        <v>0.1023526671</v>
      </c>
      <c r="G8" s="1">
        <v>1</v>
      </c>
      <c r="H8" s="1">
        <v>0.33333333333333298</v>
      </c>
      <c r="I8">
        <f t="shared" si="0"/>
        <v>0.22907430698733328</v>
      </c>
      <c r="J8" s="1">
        <v>3</v>
      </c>
      <c r="L8" s="1">
        <v>5</v>
      </c>
      <c r="M8" s="1">
        <v>3</v>
      </c>
      <c r="N8" s="1">
        <f t="shared" si="1"/>
        <v>2.5849625007211561</v>
      </c>
      <c r="O8" s="1">
        <f t="shared" si="2"/>
        <v>1.1605584217036249</v>
      </c>
      <c r="P8" s="1">
        <f>SUM(O$4:O8)</f>
        <v>7.7317083944854197</v>
      </c>
      <c r="Q8" s="1">
        <v>9.2541421518151417</v>
      </c>
      <c r="R8" s="1">
        <f t="shared" si="3"/>
        <v>0.83548623607093542</v>
      </c>
    </row>
    <row r="9" spans="1:18" ht="15.6" x14ac:dyDescent="0.3">
      <c r="A9" s="1">
        <v>3386264</v>
      </c>
      <c r="B9" s="1" t="s">
        <v>22</v>
      </c>
      <c r="C9" s="1" t="s">
        <v>15</v>
      </c>
      <c r="D9" s="1" t="s">
        <v>15</v>
      </c>
      <c r="E9" s="1" t="s">
        <v>23</v>
      </c>
      <c r="F9" s="2">
        <v>9.0627597870000007E-2</v>
      </c>
      <c r="G9" s="1">
        <v>1</v>
      </c>
      <c r="H9" s="1">
        <v>0.33333333333333298</v>
      </c>
      <c r="I9">
        <f t="shared" si="0"/>
        <v>0.2203977557571333</v>
      </c>
      <c r="J9" s="1">
        <v>3</v>
      </c>
      <c r="L9" s="1">
        <v>6</v>
      </c>
      <c r="M9" s="1">
        <v>3</v>
      </c>
      <c r="N9" s="1">
        <f t="shared" si="1"/>
        <v>2.8073549220576042</v>
      </c>
      <c r="O9" s="1">
        <f t="shared" si="2"/>
        <v>1.0686215613240666</v>
      </c>
      <c r="P9" s="1">
        <f>SUM(O$4:O9)</f>
        <v>8.8003299558094863</v>
      </c>
      <c r="Q9" s="1">
        <v>10.085292255067191</v>
      </c>
      <c r="R9" s="1">
        <f t="shared" si="3"/>
        <v>0.87259047464766359</v>
      </c>
    </row>
    <row r="10" spans="1:18" ht="15.6" x14ac:dyDescent="0.3">
      <c r="A10" s="1">
        <v>3251169</v>
      </c>
      <c r="B10" s="1" t="s">
        <v>26</v>
      </c>
      <c r="C10" s="1" t="s">
        <v>15</v>
      </c>
      <c r="D10" s="1" t="s">
        <v>15</v>
      </c>
      <c r="E10" s="1" t="s">
        <v>27</v>
      </c>
      <c r="F10" s="2">
        <v>7.2303217269999998E-2</v>
      </c>
      <c r="G10" s="1">
        <v>1</v>
      </c>
      <c r="H10" s="1">
        <v>0.33333333333333298</v>
      </c>
      <c r="I10">
        <f t="shared" si="0"/>
        <v>0.20683771411313329</v>
      </c>
      <c r="J10" s="1">
        <v>2.3333333333333299</v>
      </c>
      <c r="L10" s="1">
        <v>7</v>
      </c>
      <c r="M10" s="1">
        <v>2.3333333333333299</v>
      </c>
      <c r="N10" s="1">
        <f t="shared" si="1"/>
        <v>3</v>
      </c>
      <c r="O10" s="1">
        <f t="shared" si="2"/>
        <v>0.77777777777777668</v>
      </c>
      <c r="P10" s="1">
        <f>SUM(O$4:O10)</f>
        <v>9.5781077335872631</v>
      </c>
      <c r="Q10" s="1">
        <v>10.677884847733857</v>
      </c>
      <c r="R10" s="1">
        <f t="shared" si="3"/>
        <v>0.89700421667499086</v>
      </c>
    </row>
    <row r="11" spans="1:18" ht="15.6" x14ac:dyDescent="0.3">
      <c r="A11" s="1">
        <v>3031552</v>
      </c>
      <c r="B11" s="1" t="s">
        <v>21</v>
      </c>
      <c r="C11" s="1" t="s">
        <v>15</v>
      </c>
      <c r="D11" s="1" t="s">
        <v>15</v>
      </c>
      <c r="E11" s="1" t="s">
        <v>15</v>
      </c>
      <c r="F11" s="2">
        <v>0.17394832069999999</v>
      </c>
      <c r="G11" s="1">
        <v>0</v>
      </c>
      <c r="H11" s="1">
        <v>0</v>
      </c>
      <c r="I11">
        <f t="shared" si="0"/>
        <v>0.12872175731799998</v>
      </c>
      <c r="J11" s="1">
        <v>3</v>
      </c>
      <c r="L11" s="1">
        <v>8</v>
      </c>
      <c r="M11" s="1">
        <v>3</v>
      </c>
      <c r="N11" s="1">
        <f t="shared" si="1"/>
        <v>3.1699250014423126</v>
      </c>
      <c r="O11" s="1">
        <f t="shared" si="2"/>
        <v>0.94639463035718607</v>
      </c>
      <c r="P11" s="1">
        <f>SUM(O$4:O11)</f>
        <v>10.52450236394445</v>
      </c>
      <c r="Q11" s="1">
        <v>11.09850468344816</v>
      </c>
      <c r="R11" s="1">
        <f t="shared" si="3"/>
        <v>0.94828111210695321</v>
      </c>
    </row>
    <row r="12" spans="1:18" ht="15.6" x14ac:dyDescent="0.3">
      <c r="A12" s="1">
        <v>33376</v>
      </c>
      <c r="B12" s="1" t="s">
        <v>32</v>
      </c>
      <c r="C12" s="1" t="s">
        <v>15</v>
      </c>
      <c r="D12" s="1" t="s">
        <v>15</v>
      </c>
      <c r="E12" s="1" t="s">
        <v>15</v>
      </c>
      <c r="F12" s="2">
        <v>0.1699578266</v>
      </c>
      <c r="G12" s="1">
        <v>0</v>
      </c>
      <c r="H12" s="1">
        <v>0</v>
      </c>
      <c r="I12">
        <f t="shared" si="0"/>
        <v>0.12576879168399999</v>
      </c>
      <c r="J12" s="1">
        <v>0.33333333333333298</v>
      </c>
      <c r="L12" s="1">
        <v>9</v>
      </c>
      <c r="M12" s="1">
        <v>0.33333333333333298</v>
      </c>
      <c r="N12" s="1">
        <f t="shared" si="1"/>
        <v>3.3219280948873626</v>
      </c>
      <c r="O12" s="1">
        <f t="shared" si="2"/>
        <v>0.10034333188799362</v>
      </c>
      <c r="P12" s="1">
        <f>SUM(O$4:O12)</f>
        <v>10.624845695832443</v>
      </c>
      <c r="Q12" s="1">
        <v>11.198848015336154</v>
      </c>
      <c r="R12" s="1">
        <f t="shared" si="3"/>
        <v>0.94874452097951067</v>
      </c>
    </row>
    <row r="13" spans="1:18" ht="15.6" x14ac:dyDescent="0.3">
      <c r="A13" s="1">
        <v>1005535</v>
      </c>
      <c r="B13" s="1" t="s">
        <v>33</v>
      </c>
      <c r="C13" s="1" t="s">
        <v>15</v>
      </c>
      <c r="D13" s="1" t="s">
        <v>15</v>
      </c>
      <c r="E13" s="1" t="s">
        <v>15</v>
      </c>
      <c r="F13" s="2">
        <v>0</v>
      </c>
      <c r="G13" s="1">
        <v>0</v>
      </c>
      <c r="H13" s="1">
        <v>0</v>
      </c>
      <c r="I13">
        <f t="shared" si="0"/>
        <v>0</v>
      </c>
      <c r="J13" s="1">
        <v>0.33333333333333298</v>
      </c>
      <c r="L13" s="1">
        <v>10</v>
      </c>
      <c r="M13" s="1">
        <v>0.33333333333333298</v>
      </c>
      <c r="N13" s="1">
        <f t="shared" si="1"/>
        <v>3.4594316186372978</v>
      </c>
      <c r="O13" s="1">
        <f t="shared" si="2"/>
        <v>9.6354942105962502E-2</v>
      </c>
      <c r="P13" s="1">
        <f>SUM(O$4:O13)</f>
        <v>10.721200637938406</v>
      </c>
      <c r="Q13" s="1">
        <v>11.295202957442116</v>
      </c>
      <c r="R13" s="1">
        <f t="shared" si="3"/>
        <v>0.94918176134891707</v>
      </c>
    </row>
  </sheetData>
  <sortState ref="A4:J13">
    <sortCondition descending="1" ref="I4:I13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R5" sqref="R5"/>
    </sheetView>
  </sheetViews>
  <sheetFormatPr defaultRowHeight="14.4" x14ac:dyDescent="0.25"/>
  <sheetData>
    <row r="1" spans="1:18" x14ac:dyDescent="0.25">
      <c r="A1" s="1"/>
      <c r="B1" s="1"/>
      <c r="C1" s="1"/>
      <c r="D1" s="1"/>
      <c r="E1" s="1"/>
      <c r="F1" s="1" t="s">
        <v>2</v>
      </c>
      <c r="G1" s="1" t="s">
        <v>10</v>
      </c>
      <c r="H1" s="1" t="s">
        <v>11</v>
      </c>
      <c r="I1" s="1" t="s">
        <v>12</v>
      </c>
      <c r="J1" s="1" t="s">
        <v>13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39</v>
      </c>
      <c r="Q1" s="1" t="s">
        <v>38</v>
      </c>
      <c r="R1" s="1" t="s">
        <v>40</v>
      </c>
    </row>
    <row r="2" spans="1:18" ht="15.6" x14ac:dyDescent="0.3">
      <c r="A2" s="1">
        <v>72773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1.0000002379999999</v>
      </c>
      <c r="G2" s="1">
        <v>1</v>
      </c>
      <c r="H2" s="1">
        <v>1</v>
      </c>
      <c r="I2">
        <f>0.74*F2+0.1*G2+0.16*H2</f>
        <v>1.0000001761199999</v>
      </c>
      <c r="J2" s="1"/>
      <c r="L2" s="1"/>
      <c r="M2" s="1"/>
      <c r="N2" s="1"/>
      <c r="O2" s="1"/>
      <c r="P2" s="1"/>
      <c r="Q2" s="1"/>
      <c r="R2" s="1"/>
    </row>
    <row r="3" spans="1:18" x14ac:dyDescent="0.25">
      <c r="A3" s="1"/>
      <c r="B3" s="1"/>
      <c r="C3" s="1"/>
      <c r="D3" s="1"/>
      <c r="E3" s="1"/>
      <c r="F3" s="1"/>
      <c r="G3" s="1"/>
      <c r="H3" s="1"/>
      <c r="J3" s="1"/>
      <c r="L3" s="1"/>
      <c r="M3" s="1"/>
      <c r="N3" s="1"/>
      <c r="O3" s="1"/>
      <c r="P3" s="1"/>
      <c r="Q3" s="1"/>
      <c r="R3" s="1"/>
    </row>
    <row r="4" spans="1:18" ht="15.6" x14ac:dyDescent="0.3">
      <c r="A4" s="1">
        <v>3455113</v>
      </c>
      <c r="B4" s="1" t="s">
        <v>17</v>
      </c>
      <c r="C4" s="1" t="s">
        <v>15</v>
      </c>
      <c r="D4" s="1" t="s">
        <v>15</v>
      </c>
      <c r="E4" s="1" t="s">
        <v>18</v>
      </c>
      <c r="F4" s="2">
        <v>0.71919530629999995</v>
      </c>
      <c r="G4" s="1">
        <v>1</v>
      </c>
      <c r="H4" s="1">
        <v>1</v>
      </c>
      <c r="I4">
        <f t="shared" ref="I4:I13" si="0">0.74*F4+0.1*G4+0.16*H4</f>
        <v>0.79220452666199992</v>
      </c>
      <c r="J4" s="1">
        <v>3.6666666666666599</v>
      </c>
      <c r="L4" s="1">
        <v>1</v>
      </c>
      <c r="M4" s="1">
        <v>3.6666666666666599</v>
      </c>
      <c r="N4" s="1">
        <f>LOG(L4+1, 2)</f>
        <v>1</v>
      </c>
      <c r="O4" s="1">
        <f>M4/N4</f>
        <v>3.6666666666666599</v>
      </c>
      <c r="P4" s="1">
        <f>O4</f>
        <v>3.6666666666666599</v>
      </c>
      <c r="Q4" s="1">
        <v>3.6666666666666599</v>
      </c>
      <c r="R4" s="1">
        <f>P4/Q4</f>
        <v>1</v>
      </c>
    </row>
    <row r="5" spans="1:18" ht="15.6" x14ac:dyDescent="0.3">
      <c r="A5" s="1">
        <v>3386264</v>
      </c>
      <c r="B5" s="1" t="s">
        <v>22</v>
      </c>
      <c r="C5" s="1" t="s">
        <v>15</v>
      </c>
      <c r="D5" s="1" t="s">
        <v>15</v>
      </c>
      <c r="E5" s="1" t="s">
        <v>23</v>
      </c>
      <c r="F5" s="2">
        <v>0.80533301830000004</v>
      </c>
      <c r="G5" s="1">
        <v>1</v>
      </c>
      <c r="H5" s="1">
        <v>0.33333333333333298</v>
      </c>
      <c r="I5">
        <f t="shared" si="0"/>
        <v>0.74927976687533326</v>
      </c>
      <c r="J5" s="1">
        <v>3</v>
      </c>
      <c r="L5" s="1">
        <v>2</v>
      </c>
      <c r="M5" s="1">
        <v>3</v>
      </c>
      <c r="N5" s="1">
        <f t="shared" ref="N5:N13" si="1">LOG(L5+1, 2)</f>
        <v>1.5849625007211563</v>
      </c>
      <c r="O5" s="1">
        <f t="shared" ref="O5:O13" si="2">M5/N5</f>
        <v>1.8927892607143721</v>
      </c>
      <c r="P5" s="1">
        <f>SUM(O$4:O5)</f>
        <v>5.5594559273810322</v>
      </c>
      <c r="Q5" s="1">
        <v>5.5594559273810322</v>
      </c>
      <c r="R5" s="1">
        <f t="shared" ref="R5:R13" si="3">P5/Q5</f>
        <v>1</v>
      </c>
    </row>
    <row r="6" spans="1:18" ht="15.6" x14ac:dyDescent="0.3">
      <c r="A6" s="1">
        <v>2589274</v>
      </c>
      <c r="B6" s="1" t="s">
        <v>24</v>
      </c>
      <c r="C6" s="1" t="s">
        <v>15</v>
      </c>
      <c r="D6" s="1" t="s">
        <v>15</v>
      </c>
      <c r="E6" s="1" t="s">
        <v>25</v>
      </c>
      <c r="F6" s="2">
        <v>0.61276102070000005</v>
      </c>
      <c r="G6" s="1">
        <v>1</v>
      </c>
      <c r="H6" s="1">
        <v>1</v>
      </c>
      <c r="I6">
        <f t="shared" si="0"/>
        <v>0.71344315531800007</v>
      </c>
      <c r="J6" s="1">
        <v>2.3333333333333299</v>
      </c>
      <c r="L6" s="1">
        <v>3</v>
      </c>
      <c r="M6" s="1">
        <v>2.3333333333333299</v>
      </c>
      <c r="N6" s="1">
        <f t="shared" si="1"/>
        <v>2</v>
      </c>
      <c r="O6" s="1">
        <f t="shared" si="2"/>
        <v>1.166666666666665</v>
      </c>
      <c r="P6" s="1">
        <f>SUM(O$4:O6)</f>
        <v>6.7261225940476974</v>
      </c>
      <c r="Q6" s="1">
        <v>7.0594559273810322</v>
      </c>
      <c r="R6" s="1">
        <f t="shared" si="3"/>
        <v>0.95278200802409463</v>
      </c>
    </row>
    <row r="7" spans="1:18" ht="15.6" x14ac:dyDescent="0.3">
      <c r="A7" s="1">
        <v>3251169</v>
      </c>
      <c r="B7" s="1" t="s">
        <v>26</v>
      </c>
      <c r="C7" s="1" t="s">
        <v>15</v>
      </c>
      <c r="D7" s="1" t="s">
        <v>15</v>
      </c>
      <c r="E7" s="1" t="s">
        <v>27</v>
      </c>
      <c r="F7" s="2">
        <v>0.72666788100000002</v>
      </c>
      <c r="G7" s="1">
        <v>1</v>
      </c>
      <c r="H7" s="1">
        <v>0.33333333333333298</v>
      </c>
      <c r="I7">
        <f t="shared" si="0"/>
        <v>0.69106756527333324</v>
      </c>
      <c r="J7" s="1">
        <v>2.3333333333333299</v>
      </c>
      <c r="L7" s="1">
        <v>4</v>
      </c>
      <c r="M7" s="1">
        <v>2.3333333333333299</v>
      </c>
      <c r="N7" s="1">
        <f t="shared" si="1"/>
        <v>2.3219280948873622</v>
      </c>
      <c r="O7" s="1">
        <f t="shared" si="2"/>
        <v>1.0049119688379158</v>
      </c>
      <c r="P7" s="1">
        <f>SUM(O$4:O7)</f>
        <v>7.731034562885613</v>
      </c>
      <c r="Q7" s="1">
        <v>8.3514856016012118</v>
      </c>
      <c r="R7" s="1">
        <f t="shared" si="3"/>
        <v>0.92570770419616832</v>
      </c>
    </row>
    <row r="8" spans="1:18" ht="15.6" x14ac:dyDescent="0.3">
      <c r="A8" s="1">
        <v>2881861</v>
      </c>
      <c r="B8" s="1" t="s">
        <v>19</v>
      </c>
      <c r="C8" s="1" t="s">
        <v>15</v>
      </c>
      <c r="D8" s="1" t="s">
        <v>15</v>
      </c>
      <c r="E8" s="1" t="s">
        <v>20</v>
      </c>
      <c r="F8" s="2">
        <v>0.72040808199999995</v>
      </c>
      <c r="G8" s="1">
        <v>1</v>
      </c>
      <c r="H8" s="1">
        <v>0.33333333333333298</v>
      </c>
      <c r="I8">
        <f t="shared" si="0"/>
        <v>0.68643531401333313</v>
      </c>
      <c r="J8" s="1">
        <v>3</v>
      </c>
      <c r="L8" s="1">
        <v>5</v>
      </c>
      <c r="M8" s="1">
        <v>3</v>
      </c>
      <c r="N8" s="1">
        <f t="shared" si="1"/>
        <v>2.5849625007211561</v>
      </c>
      <c r="O8" s="1">
        <f t="shared" si="2"/>
        <v>1.1605584217036249</v>
      </c>
      <c r="P8" s="1">
        <f>SUM(O$4:O8)</f>
        <v>8.8915929845892379</v>
      </c>
      <c r="Q8" s="1">
        <v>9.2541421518151417</v>
      </c>
      <c r="R8" s="1">
        <f t="shared" si="3"/>
        <v>0.96082303888591203</v>
      </c>
    </row>
    <row r="9" spans="1:18" ht="15.6" x14ac:dyDescent="0.3">
      <c r="A9" s="1">
        <v>3462200</v>
      </c>
      <c r="B9" s="1" t="s">
        <v>28</v>
      </c>
      <c r="C9" s="1" t="s">
        <v>15</v>
      </c>
      <c r="D9" s="1" t="s">
        <v>15</v>
      </c>
      <c r="E9" s="1" t="s">
        <v>29</v>
      </c>
      <c r="F9" s="2">
        <v>0.71898555760000005</v>
      </c>
      <c r="G9" s="1">
        <v>1</v>
      </c>
      <c r="H9" s="1">
        <v>0.33333333333333298</v>
      </c>
      <c r="I9">
        <f t="shared" si="0"/>
        <v>0.68538264595733323</v>
      </c>
      <c r="J9" s="1">
        <v>1.7777777779999999</v>
      </c>
      <c r="L9" s="1">
        <v>6</v>
      </c>
      <c r="M9" s="1">
        <v>1.7777777779999999</v>
      </c>
      <c r="N9" s="1">
        <f t="shared" si="1"/>
        <v>2.8073549220576042</v>
      </c>
      <c r="O9" s="1">
        <f t="shared" si="2"/>
        <v>0.63325722160452991</v>
      </c>
      <c r="P9" s="1">
        <f>SUM(O$4:O9)</f>
        <v>9.5248502061937685</v>
      </c>
      <c r="Q9" s="1">
        <v>10.085292255067191</v>
      </c>
      <c r="R9" s="1">
        <f t="shared" si="3"/>
        <v>0.94442976616846797</v>
      </c>
    </row>
    <row r="10" spans="1:18" ht="15.6" x14ac:dyDescent="0.3">
      <c r="A10" s="1">
        <v>867867</v>
      </c>
      <c r="B10" s="1" t="s">
        <v>30</v>
      </c>
      <c r="C10" s="1" t="s">
        <v>15</v>
      </c>
      <c r="D10" s="1" t="s">
        <v>15</v>
      </c>
      <c r="E10" s="1" t="s">
        <v>31</v>
      </c>
      <c r="F10" s="2">
        <v>0.70529997349999995</v>
      </c>
      <c r="G10" s="1">
        <v>1</v>
      </c>
      <c r="H10" s="1">
        <v>0.33333333333333298</v>
      </c>
      <c r="I10">
        <f t="shared" si="0"/>
        <v>0.67525531372333314</v>
      </c>
      <c r="J10" s="1">
        <v>1.3333333333333299</v>
      </c>
      <c r="L10" s="1">
        <v>7</v>
      </c>
      <c r="M10" s="1">
        <v>1.3333333333333299</v>
      </c>
      <c r="N10" s="1">
        <f t="shared" si="1"/>
        <v>3</v>
      </c>
      <c r="O10" s="1">
        <f t="shared" si="2"/>
        <v>0.44444444444444331</v>
      </c>
      <c r="P10" s="1">
        <f>SUM(O$4:O10)</f>
        <v>9.9692946506382114</v>
      </c>
      <c r="Q10" s="1">
        <v>10.677884847733857</v>
      </c>
      <c r="R10" s="1">
        <f t="shared" si="3"/>
        <v>0.9336394606984334</v>
      </c>
    </row>
    <row r="11" spans="1:18" ht="15.6" x14ac:dyDescent="0.3">
      <c r="A11" s="1">
        <v>3031552</v>
      </c>
      <c r="B11" s="1" t="s">
        <v>21</v>
      </c>
      <c r="C11" s="1" t="s">
        <v>15</v>
      </c>
      <c r="D11" s="1" t="s">
        <v>15</v>
      </c>
      <c r="E11" s="1" t="s">
        <v>15</v>
      </c>
      <c r="F11" s="2">
        <v>0.77844560149999997</v>
      </c>
      <c r="G11" s="1">
        <v>0</v>
      </c>
      <c r="H11" s="1">
        <v>0</v>
      </c>
      <c r="I11">
        <f t="shared" si="0"/>
        <v>0.57604974510999996</v>
      </c>
      <c r="J11" s="1">
        <v>3</v>
      </c>
      <c r="L11" s="1">
        <v>8</v>
      </c>
      <c r="M11" s="1">
        <v>3</v>
      </c>
      <c r="N11" s="1">
        <f t="shared" si="1"/>
        <v>3.1699250014423126</v>
      </c>
      <c r="O11" s="1">
        <f t="shared" si="2"/>
        <v>0.94639463035718607</v>
      </c>
      <c r="P11" s="1">
        <f>SUM(O$4:O11)</f>
        <v>10.915689280995398</v>
      </c>
      <c r="Q11" s="1">
        <v>11.09850468344816</v>
      </c>
      <c r="R11" s="1">
        <f t="shared" si="3"/>
        <v>0.98352792491718222</v>
      </c>
    </row>
    <row r="12" spans="1:18" ht="15.6" x14ac:dyDescent="0.3">
      <c r="A12" s="1">
        <v>33376</v>
      </c>
      <c r="B12" s="1" t="s">
        <v>32</v>
      </c>
      <c r="C12" s="1" t="s">
        <v>15</v>
      </c>
      <c r="D12" s="1" t="s">
        <v>15</v>
      </c>
      <c r="E12" s="1" t="s">
        <v>15</v>
      </c>
      <c r="F12" s="2">
        <v>0.66736322640000001</v>
      </c>
      <c r="G12" s="1">
        <v>0</v>
      </c>
      <c r="H12" s="1">
        <v>0</v>
      </c>
      <c r="I12">
        <f t="shared" si="0"/>
        <v>0.49384878753599998</v>
      </c>
      <c r="J12" s="1">
        <v>0.33333333333333298</v>
      </c>
      <c r="L12" s="1">
        <v>9</v>
      </c>
      <c r="M12" s="1">
        <v>0.33333333333333298</v>
      </c>
      <c r="N12" s="1">
        <f t="shared" si="1"/>
        <v>3.3219280948873626</v>
      </c>
      <c r="O12" s="1">
        <f t="shared" si="2"/>
        <v>0.10034333188799362</v>
      </c>
      <c r="P12" s="1">
        <f>SUM(O$4:O12)</f>
        <v>11.016032612883391</v>
      </c>
      <c r="Q12" s="1">
        <v>11.198848015336154</v>
      </c>
      <c r="R12" s="1">
        <f t="shared" si="3"/>
        <v>0.98367551714226253</v>
      </c>
    </row>
    <row r="13" spans="1:18" ht="15.6" x14ac:dyDescent="0.3">
      <c r="A13" s="1">
        <v>1005535</v>
      </c>
      <c r="B13" s="1" t="s">
        <v>33</v>
      </c>
      <c r="C13" s="1" t="s">
        <v>15</v>
      </c>
      <c r="D13" s="1" t="s">
        <v>15</v>
      </c>
      <c r="E13" s="1" t="s">
        <v>15</v>
      </c>
      <c r="F13" s="2">
        <v>0.59683048729999999</v>
      </c>
      <c r="G13" s="1">
        <v>0</v>
      </c>
      <c r="H13" s="1">
        <v>0</v>
      </c>
      <c r="I13">
        <f t="shared" si="0"/>
        <v>0.44165456060199998</v>
      </c>
      <c r="J13" s="1">
        <v>0.33333333333333298</v>
      </c>
      <c r="L13" s="1">
        <v>10</v>
      </c>
      <c r="M13" s="1">
        <v>0.33333333333333298</v>
      </c>
      <c r="N13" s="1">
        <f t="shared" si="1"/>
        <v>3.4594316186372978</v>
      </c>
      <c r="O13" s="1">
        <f t="shared" si="2"/>
        <v>9.6354942105962502E-2</v>
      </c>
      <c r="P13" s="1">
        <f>SUM(O$4:O13)</f>
        <v>11.112387554989354</v>
      </c>
      <c r="Q13" s="1">
        <v>11.295202957442116</v>
      </c>
      <c r="R13" s="1">
        <f t="shared" si="3"/>
        <v>0.98381477489677949</v>
      </c>
    </row>
  </sheetData>
  <sortState ref="A4:J13">
    <sortCondition descending="1" ref="I4:I1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Q5</vt:lpstr>
      <vt:lpstr>Q5 - noFea</vt:lpstr>
      <vt:lpstr>All+lab+fea</vt:lpstr>
      <vt:lpstr>All+lab+noFea</vt:lpstr>
      <vt:lpstr>All+noLab+fea</vt:lpstr>
      <vt:lpstr>All+noLab+noFea</vt:lpstr>
      <vt:lpstr>ELMo+lab</vt:lpstr>
      <vt:lpstr>TF-IDF+lab</vt:lpstr>
      <vt:lpstr>USE+lab</vt:lpstr>
      <vt:lpstr>ELMo</vt:lpstr>
      <vt:lpstr>TF-IDF</vt:lpstr>
      <vt:lpstr>USE</vt:lpstr>
      <vt:lpstr>GS</vt:lpstr>
      <vt:lpstr>Chart</vt:lpstr>
    </vt:vector>
  </TitlesOfParts>
  <Company>Pace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卢煜</dc:creator>
  <cp:lastModifiedBy>卢煜</cp:lastModifiedBy>
  <dcterms:created xsi:type="dcterms:W3CDTF">2019-09-02T14:36:45Z</dcterms:created>
  <dcterms:modified xsi:type="dcterms:W3CDTF">2019-09-04T15:54:03Z</dcterms:modified>
</cp:coreProperties>
</file>