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luyu/Documents/Master Thesis/rating/lab_10q_sp/Creatinine_top10mix_sp/xlsx/"/>
    </mc:Choice>
  </mc:AlternateContent>
  <xr:revisionPtr revIDLastSave="0" documentId="13_ncr:1_{325C2422-6A99-0A42-A4F8-824C0DA31322}" xr6:coauthVersionLast="36" xr6:coauthVersionMax="36" xr10:uidLastSave="{00000000-0000-0000-0000-000000000000}"/>
  <bookViews>
    <workbookView xWindow="0" yWindow="460" windowWidth="23040" windowHeight="9380" firstSheet="1" activeTab="2" xr2:uid="{00000000-000D-0000-FFFF-FFFF00000000}"/>
  </bookViews>
  <sheets>
    <sheet name="Q6" sheetId="1" r:id="rId1"/>
    <sheet name="Q6 - noFea" sheetId="2" r:id="rId2"/>
    <sheet name="All+lab+fea" sheetId="11" r:id="rId3"/>
    <sheet name="All+lab+noFea" sheetId="12" r:id="rId4"/>
    <sheet name="All+noLab+fea" sheetId="13" r:id="rId5"/>
    <sheet name="All+noLab+noFea" sheetId="14" r:id="rId6"/>
    <sheet name="ELMo+lab" sheetId="3" r:id="rId7"/>
    <sheet name="TF-IDF+lab" sheetId="4" r:id="rId8"/>
    <sheet name="USE+lab" sheetId="5" r:id="rId9"/>
    <sheet name="ELMo" sheetId="6" r:id="rId10"/>
    <sheet name="TF-IDF" sheetId="7" r:id="rId11"/>
    <sheet name="USE" sheetId="8" r:id="rId12"/>
    <sheet name="GS" sheetId="9" r:id="rId13"/>
    <sheet name="Chart" sheetId="10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4" l="1"/>
  <c r="R13" i="14" s="1"/>
  <c r="Q12" i="14"/>
  <c r="R12" i="14" s="1"/>
  <c r="Q11" i="14"/>
  <c r="R11" i="14" s="1"/>
  <c r="Q10" i="14"/>
  <c r="R10" i="14" s="1"/>
  <c r="Q9" i="14"/>
  <c r="R9" i="14" s="1"/>
  <c r="Q8" i="14"/>
  <c r="R8" i="14" s="1"/>
  <c r="Q7" i="14"/>
  <c r="R7" i="14" s="1"/>
  <c r="Q6" i="14"/>
  <c r="R6" i="14" s="1"/>
  <c r="Q5" i="14"/>
  <c r="R5" i="14" s="1"/>
  <c r="Q4" i="14"/>
  <c r="R4" i="14" s="1"/>
  <c r="L8" i="14"/>
  <c r="L6" i="14"/>
  <c r="L7" i="14"/>
  <c r="L4" i="14"/>
  <c r="L11" i="14"/>
  <c r="L5" i="14"/>
  <c r="L9" i="14"/>
  <c r="L12" i="14"/>
  <c r="L10" i="14"/>
  <c r="L13" i="14"/>
  <c r="L2" i="14"/>
  <c r="Q13" i="13"/>
  <c r="R13" i="13" s="1"/>
  <c r="Q12" i="13"/>
  <c r="R12" i="13" s="1"/>
  <c r="Q11" i="13"/>
  <c r="R11" i="13" s="1"/>
  <c r="Q10" i="13"/>
  <c r="R10" i="13" s="1"/>
  <c r="Q9" i="13"/>
  <c r="R9" i="13" s="1"/>
  <c r="Q8" i="13"/>
  <c r="R8" i="13" s="1"/>
  <c r="Q7" i="13"/>
  <c r="R7" i="13" s="1"/>
  <c r="Q6" i="13"/>
  <c r="R6" i="13" s="1"/>
  <c r="Q5" i="13"/>
  <c r="R5" i="13" s="1"/>
  <c r="Q4" i="13"/>
  <c r="R4" i="13" s="1"/>
  <c r="S13" i="12"/>
  <c r="T13" i="12" s="1"/>
  <c r="S12" i="12"/>
  <c r="T12" i="12" s="1"/>
  <c r="S11" i="12"/>
  <c r="T11" i="12" s="1"/>
  <c r="S10" i="12"/>
  <c r="T10" i="12" s="1"/>
  <c r="S9" i="12"/>
  <c r="T9" i="12" s="1"/>
  <c r="S8" i="12"/>
  <c r="T8" i="12" s="1"/>
  <c r="S7" i="12"/>
  <c r="T7" i="12" s="1"/>
  <c r="S6" i="12"/>
  <c r="T6" i="12" s="1"/>
  <c r="S5" i="12"/>
  <c r="T5" i="12" s="1"/>
  <c r="S4" i="12"/>
  <c r="T4" i="12" s="1"/>
  <c r="S13" i="11"/>
  <c r="T13" i="11" s="1"/>
  <c r="S12" i="11"/>
  <c r="T12" i="11" s="1"/>
  <c r="S11" i="11"/>
  <c r="T11" i="11" s="1"/>
  <c r="S10" i="11"/>
  <c r="T10" i="11" s="1"/>
  <c r="S9" i="11"/>
  <c r="T9" i="11" s="1"/>
  <c r="S8" i="11"/>
  <c r="T8" i="11" s="1"/>
  <c r="S7" i="11"/>
  <c r="T7" i="11" s="1"/>
  <c r="S6" i="11"/>
  <c r="T6" i="11" s="1"/>
  <c r="S5" i="11"/>
  <c r="T5" i="11" s="1"/>
  <c r="S4" i="11"/>
  <c r="T4" i="11" s="1"/>
  <c r="N7" i="12"/>
  <c r="N5" i="12"/>
  <c r="N6" i="12"/>
  <c r="N11" i="12"/>
  <c r="N9" i="12"/>
  <c r="N4" i="12"/>
  <c r="N8" i="12"/>
  <c r="N10" i="12"/>
  <c r="N12" i="12"/>
  <c r="N13" i="12"/>
  <c r="N2" i="12"/>
  <c r="L2" i="13"/>
  <c r="L9" i="13"/>
  <c r="L10" i="13"/>
  <c r="L5" i="13"/>
  <c r="L4" i="13"/>
  <c r="L7" i="13"/>
  <c r="L6" i="13"/>
  <c r="L12" i="13"/>
  <c r="L11" i="13"/>
  <c r="L8" i="13"/>
  <c r="L13" i="13"/>
  <c r="N7" i="11"/>
  <c r="N8" i="11"/>
  <c r="N4" i="11"/>
  <c r="N11" i="11"/>
  <c r="N6" i="11"/>
  <c r="N5" i="11"/>
  <c r="N10" i="11"/>
  <c r="N9" i="11"/>
  <c r="N12" i="11"/>
  <c r="N13" i="11"/>
  <c r="N2" i="11"/>
  <c r="S13" i="14" l="1"/>
  <c r="U13" i="14" s="1"/>
  <c r="S11" i="14"/>
  <c r="U11" i="14" s="1"/>
  <c r="S9" i="14"/>
  <c r="U9" i="14" s="1"/>
  <c r="S7" i="14"/>
  <c r="U7" i="14" s="1"/>
  <c r="S5" i="14"/>
  <c r="U5" i="14" s="1"/>
  <c r="S12" i="14"/>
  <c r="U12" i="14" s="1"/>
  <c r="S6" i="14"/>
  <c r="U6" i="14" s="1"/>
  <c r="S4" i="14"/>
  <c r="U4" i="14" s="1"/>
  <c r="S8" i="14"/>
  <c r="U8" i="14" s="1"/>
  <c r="S10" i="14"/>
  <c r="U10" i="14" s="1"/>
  <c r="S5" i="13"/>
  <c r="U5" i="13" s="1"/>
  <c r="S6" i="13"/>
  <c r="U6" i="13" s="1"/>
  <c r="S13" i="13"/>
  <c r="U13" i="13" s="1"/>
  <c r="S11" i="13"/>
  <c r="U11" i="13" s="1"/>
  <c r="S9" i="13"/>
  <c r="U9" i="13" s="1"/>
  <c r="S7" i="13"/>
  <c r="U7" i="13" s="1"/>
  <c r="S12" i="13"/>
  <c r="U12" i="13" s="1"/>
  <c r="S8" i="13"/>
  <c r="U8" i="13" s="1"/>
  <c r="S4" i="13"/>
  <c r="U4" i="13" s="1"/>
  <c r="S10" i="13"/>
  <c r="U10" i="13" s="1"/>
  <c r="U11" i="12"/>
  <c r="W11" i="12" s="1"/>
  <c r="U13" i="12"/>
  <c r="W13" i="12" s="1"/>
  <c r="U9" i="12"/>
  <c r="W9" i="12" s="1"/>
  <c r="U7" i="12"/>
  <c r="W7" i="12" s="1"/>
  <c r="U5" i="12"/>
  <c r="W5" i="12" s="1"/>
  <c r="U10" i="12"/>
  <c r="W10" i="12" s="1"/>
  <c r="U8" i="12"/>
  <c r="W8" i="12" s="1"/>
  <c r="U6" i="12"/>
  <c r="W6" i="12" s="1"/>
  <c r="U12" i="12"/>
  <c r="W12" i="12" s="1"/>
  <c r="U4" i="12"/>
  <c r="W4" i="12" s="1"/>
  <c r="U10" i="11"/>
  <c r="W10" i="11" s="1"/>
  <c r="U13" i="11"/>
  <c r="W13" i="11" s="1"/>
  <c r="U11" i="11"/>
  <c r="W11" i="11" s="1"/>
  <c r="U9" i="11"/>
  <c r="W9" i="11" s="1"/>
  <c r="U7" i="11"/>
  <c r="W7" i="11" s="1"/>
  <c r="U5" i="11"/>
  <c r="W5" i="11" s="1"/>
  <c r="U6" i="11"/>
  <c r="W6" i="11" s="1"/>
  <c r="U4" i="11"/>
  <c r="W4" i="11" s="1"/>
  <c r="U8" i="11"/>
  <c r="W8" i="11" s="1"/>
  <c r="U12" i="11"/>
  <c r="W12" i="11" s="1"/>
  <c r="N13" i="5"/>
  <c r="O13" i="5" s="1"/>
  <c r="N12" i="5"/>
  <c r="O12" i="5" s="1"/>
  <c r="N11" i="5"/>
  <c r="O11" i="5" s="1"/>
  <c r="N10" i="5"/>
  <c r="O10" i="5" s="1"/>
  <c r="N9" i="5"/>
  <c r="O9" i="5" s="1"/>
  <c r="N8" i="5"/>
  <c r="O8" i="5" s="1"/>
  <c r="N7" i="5"/>
  <c r="O7" i="5" s="1"/>
  <c r="N6" i="5"/>
  <c r="O6" i="5" s="1"/>
  <c r="N5" i="5"/>
  <c r="O5" i="5" s="1"/>
  <c r="N4" i="5"/>
  <c r="O4" i="5" s="1"/>
  <c r="N13" i="4"/>
  <c r="O13" i="4" s="1"/>
  <c r="O12" i="4"/>
  <c r="N12" i="4"/>
  <c r="N11" i="4"/>
  <c r="O11" i="4" s="1"/>
  <c r="N10" i="4"/>
  <c r="O10" i="4" s="1"/>
  <c r="N9" i="4"/>
  <c r="O9" i="4" s="1"/>
  <c r="N8" i="4"/>
  <c r="O8" i="4" s="1"/>
  <c r="N7" i="4"/>
  <c r="O7" i="4" s="1"/>
  <c r="N6" i="4"/>
  <c r="O6" i="4" s="1"/>
  <c r="N5" i="4"/>
  <c r="O5" i="4" s="1"/>
  <c r="O4" i="4"/>
  <c r="N4" i="4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I7" i="5"/>
  <c r="I5" i="5"/>
  <c r="I4" i="5"/>
  <c r="I9" i="5"/>
  <c r="I8" i="5"/>
  <c r="I6" i="5"/>
  <c r="I11" i="5"/>
  <c r="I10" i="5"/>
  <c r="I12" i="5"/>
  <c r="I13" i="5"/>
  <c r="I5" i="4"/>
  <c r="I8" i="4"/>
  <c r="I9" i="4"/>
  <c r="I11" i="4"/>
  <c r="I4" i="4"/>
  <c r="I6" i="4"/>
  <c r="I7" i="4"/>
  <c r="I10" i="4"/>
  <c r="I12" i="4"/>
  <c r="I13" i="4"/>
  <c r="I10" i="3"/>
  <c r="I5" i="3"/>
  <c r="I8" i="3"/>
  <c r="I9" i="3"/>
  <c r="I11" i="3"/>
  <c r="I7" i="3"/>
  <c r="I4" i="3"/>
  <c r="I6" i="3"/>
  <c r="I13" i="3"/>
  <c r="I12" i="3"/>
  <c r="I2" i="5"/>
  <c r="I2" i="4"/>
  <c r="I2" i="3"/>
  <c r="K13" i="8"/>
  <c r="L13" i="8" s="1"/>
  <c r="K12" i="8"/>
  <c r="L12" i="8" s="1"/>
  <c r="K11" i="8"/>
  <c r="L11" i="8" s="1"/>
  <c r="K10" i="8"/>
  <c r="L10" i="8" s="1"/>
  <c r="K9" i="8"/>
  <c r="L9" i="8" s="1"/>
  <c r="K8" i="8"/>
  <c r="L8" i="8" s="1"/>
  <c r="K7" i="8"/>
  <c r="L7" i="8" s="1"/>
  <c r="K6" i="8"/>
  <c r="L6" i="8" s="1"/>
  <c r="K5" i="8"/>
  <c r="L5" i="8" s="1"/>
  <c r="K4" i="8"/>
  <c r="L4" i="8" s="1"/>
  <c r="K13" i="7"/>
  <c r="L13" i="7" s="1"/>
  <c r="K12" i="7"/>
  <c r="L12" i="7" s="1"/>
  <c r="K11" i="7"/>
  <c r="L11" i="7" s="1"/>
  <c r="K10" i="7"/>
  <c r="L10" i="7" s="1"/>
  <c r="K9" i="7"/>
  <c r="L9" i="7" s="1"/>
  <c r="K8" i="7"/>
  <c r="L8" i="7" s="1"/>
  <c r="K7" i="7"/>
  <c r="L7" i="7" s="1"/>
  <c r="K6" i="7"/>
  <c r="L6" i="7" s="1"/>
  <c r="K5" i="7"/>
  <c r="L5" i="7" s="1"/>
  <c r="K4" i="7"/>
  <c r="L4" i="7" s="1"/>
  <c r="K13" i="6"/>
  <c r="L13" i="6" s="1"/>
  <c r="K12" i="6"/>
  <c r="L12" i="6" s="1"/>
  <c r="K11" i="6"/>
  <c r="L11" i="6" s="1"/>
  <c r="K10" i="6"/>
  <c r="L10" i="6" s="1"/>
  <c r="K9" i="6"/>
  <c r="L9" i="6" s="1"/>
  <c r="K8" i="6"/>
  <c r="L8" i="6" s="1"/>
  <c r="K7" i="6"/>
  <c r="L7" i="6" s="1"/>
  <c r="K6" i="6"/>
  <c r="L6" i="6" s="1"/>
  <c r="K5" i="6"/>
  <c r="L5" i="6" s="1"/>
  <c r="K4" i="6"/>
  <c r="L4" i="6" s="1"/>
  <c r="N13" i="9"/>
  <c r="O13" i="9" s="1"/>
  <c r="N12" i="9"/>
  <c r="O12" i="9" s="1"/>
  <c r="N11" i="9"/>
  <c r="O11" i="9" s="1"/>
  <c r="N10" i="9"/>
  <c r="O10" i="9" s="1"/>
  <c r="N9" i="9"/>
  <c r="O9" i="9" s="1"/>
  <c r="N8" i="9"/>
  <c r="O8" i="9" s="1"/>
  <c r="N7" i="9"/>
  <c r="O7" i="9" s="1"/>
  <c r="N6" i="9"/>
  <c r="O6" i="9" s="1"/>
  <c r="N5" i="9"/>
  <c r="O5" i="9" s="1"/>
  <c r="N4" i="9"/>
  <c r="O4" i="9" s="1"/>
  <c r="R13" i="2"/>
  <c r="R12" i="2"/>
  <c r="R11" i="2"/>
  <c r="R10" i="2"/>
  <c r="R9" i="2"/>
  <c r="R8" i="2"/>
  <c r="R7" i="2"/>
  <c r="R6" i="2"/>
  <c r="R5" i="2"/>
  <c r="R4" i="2"/>
  <c r="R2" i="2"/>
  <c r="P12" i="5" l="1"/>
  <c r="R12" i="5" s="1"/>
  <c r="P10" i="5"/>
  <c r="R10" i="5" s="1"/>
  <c r="P8" i="5"/>
  <c r="R8" i="5" s="1"/>
  <c r="P6" i="5"/>
  <c r="R6" i="5" s="1"/>
  <c r="P4" i="5"/>
  <c r="R4" i="5" s="1"/>
  <c r="P13" i="5"/>
  <c r="R13" i="5" s="1"/>
  <c r="P11" i="5"/>
  <c r="R11" i="5" s="1"/>
  <c r="P9" i="5"/>
  <c r="R9" i="5" s="1"/>
  <c r="P7" i="5"/>
  <c r="R7" i="5" s="1"/>
  <c r="P5" i="5"/>
  <c r="R5" i="5" s="1"/>
  <c r="P12" i="4"/>
  <c r="R12" i="4" s="1"/>
  <c r="P7" i="4"/>
  <c r="R7" i="4" s="1"/>
  <c r="P5" i="4"/>
  <c r="R5" i="4" s="1"/>
  <c r="P9" i="4"/>
  <c r="R9" i="4" s="1"/>
  <c r="P11" i="4"/>
  <c r="R11" i="4" s="1"/>
  <c r="P13" i="4"/>
  <c r="R13" i="4" s="1"/>
  <c r="P4" i="4"/>
  <c r="R4" i="4" s="1"/>
  <c r="P6" i="4"/>
  <c r="R6" i="4" s="1"/>
  <c r="P8" i="4"/>
  <c r="R8" i="4" s="1"/>
  <c r="P10" i="4"/>
  <c r="R10" i="4" s="1"/>
  <c r="P13" i="3"/>
  <c r="R13" i="3" s="1"/>
  <c r="P11" i="3"/>
  <c r="R11" i="3" s="1"/>
  <c r="P9" i="3"/>
  <c r="R9" i="3" s="1"/>
  <c r="P7" i="3"/>
  <c r="R7" i="3" s="1"/>
  <c r="P5" i="3"/>
  <c r="R5" i="3" s="1"/>
  <c r="P12" i="3"/>
  <c r="R12" i="3" s="1"/>
  <c r="P10" i="3"/>
  <c r="R10" i="3" s="1"/>
  <c r="P8" i="3"/>
  <c r="R8" i="3" s="1"/>
  <c r="P6" i="3"/>
  <c r="R6" i="3" s="1"/>
  <c r="P4" i="3"/>
  <c r="R4" i="3" s="1"/>
  <c r="M12" i="8"/>
  <c r="O12" i="8" s="1"/>
  <c r="M10" i="8"/>
  <c r="O10" i="8" s="1"/>
  <c r="M8" i="8"/>
  <c r="O8" i="8" s="1"/>
  <c r="M6" i="8"/>
  <c r="O6" i="8" s="1"/>
  <c r="M4" i="8"/>
  <c r="O4" i="8" s="1"/>
  <c r="M11" i="8"/>
  <c r="O11" i="8" s="1"/>
  <c r="M9" i="8"/>
  <c r="O9" i="8" s="1"/>
  <c r="M5" i="8"/>
  <c r="O5" i="8" s="1"/>
  <c r="M13" i="8"/>
  <c r="O13" i="8" s="1"/>
  <c r="M7" i="8"/>
  <c r="O7" i="8" s="1"/>
  <c r="M12" i="7"/>
  <c r="O12" i="7" s="1"/>
  <c r="M5" i="7"/>
  <c r="O5" i="7" s="1"/>
  <c r="M7" i="7"/>
  <c r="O7" i="7" s="1"/>
  <c r="M9" i="7"/>
  <c r="O9" i="7" s="1"/>
  <c r="M11" i="7"/>
  <c r="O11" i="7" s="1"/>
  <c r="M13" i="7"/>
  <c r="O13" i="7" s="1"/>
  <c r="M4" i="7"/>
  <c r="O4" i="7" s="1"/>
  <c r="M6" i="7"/>
  <c r="O6" i="7" s="1"/>
  <c r="M8" i="7"/>
  <c r="O8" i="7" s="1"/>
  <c r="M10" i="7"/>
  <c r="O10" i="7" s="1"/>
  <c r="M13" i="6"/>
  <c r="O13" i="6" s="1"/>
  <c r="M11" i="6"/>
  <c r="O11" i="6" s="1"/>
  <c r="M9" i="6"/>
  <c r="O9" i="6" s="1"/>
  <c r="M7" i="6"/>
  <c r="O7" i="6" s="1"/>
  <c r="M5" i="6"/>
  <c r="O5" i="6" s="1"/>
  <c r="M12" i="6"/>
  <c r="O12" i="6" s="1"/>
  <c r="M10" i="6"/>
  <c r="O10" i="6" s="1"/>
  <c r="M8" i="6"/>
  <c r="O8" i="6" s="1"/>
  <c r="M6" i="6"/>
  <c r="O6" i="6" s="1"/>
  <c r="M4" i="6"/>
  <c r="O4" i="6" s="1"/>
  <c r="P6" i="9"/>
  <c r="P11" i="9"/>
  <c r="P8" i="9"/>
  <c r="P13" i="9"/>
  <c r="P5" i="9"/>
  <c r="P10" i="9"/>
  <c r="P7" i="9"/>
  <c r="P12" i="9"/>
  <c r="P4" i="9"/>
  <c r="P9" i="9"/>
  <c r="R13" i="1"/>
  <c r="R12" i="1"/>
  <c r="R11" i="1"/>
  <c r="R10" i="1"/>
  <c r="R9" i="1"/>
  <c r="R8" i="1"/>
  <c r="R7" i="1"/>
  <c r="R6" i="1"/>
  <c r="R5" i="1"/>
  <c r="R4" i="1"/>
  <c r="R2" i="1"/>
</calcChain>
</file>

<file path=xl/sharedStrings.xml><?xml version="1.0" encoding="utf-8"?>
<sst xmlns="http://schemas.openxmlformats.org/spreadsheetml/2006/main" count="749" uniqueCount="55">
  <si>
    <t>TF-IDF</t>
  </si>
  <si>
    <t>ELMo</t>
  </si>
  <si>
    <t>USE</t>
  </si>
  <si>
    <t>Sentence length</t>
  </si>
  <si>
    <t>Stopword count</t>
  </si>
  <si>
    <t>WH question type</t>
  </si>
  <si>
    <t>Glucose test</t>
  </si>
  <si>
    <t>Glucose range</t>
  </si>
  <si>
    <t>HbA1c test</t>
  </si>
  <si>
    <t>HbA1c range</t>
  </si>
  <si>
    <t>Creatinine test</t>
  </si>
  <si>
    <t>Creatinine range</t>
  </si>
  <si>
    <t>Total</t>
  </si>
  <si>
    <t>GS</t>
  </si>
  <si>
    <t xml:space="preserve">is creatinine level 1.7 high for a man hyoertensive aged 75y? </t>
  </si>
  <si>
    <t>[]</t>
  </si>
  <si>
    <t>['Creatinine', '=', '1.7']</t>
  </si>
  <si>
    <t xml:space="preserve">Is s. creatinine 1.6 mg/dl high? what foods should be eaten to control it.? </t>
  </si>
  <si>
    <t>['Creatinine', '=', '1.6', 'mg/dl']</t>
  </si>
  <si>
    <t>my serum creatinine level is 1.42 is it riski? i am alcoholic</t>
  </si>
  <si>
    <t>['serum_creatinine_level', '=', '1.42']</t>
  </si>
  <si>
    <t xml:space="preserve">my creatinine is 1.6. what is the treatment for it? </t>
  </si>
  <si>
    <t>['Creatinine', '=', '1.6']</t>
  </si>
  <si>
    <t xml:space="preserve">is a 53.0 mg CREATININE level normal for a woman? </t>
  </si>
  <si>
    <t>['Creatinine', '=', '53.0', 'mg']</t>
  </si>
  <si>
    <t xml:space="preserve">I am female. Age 55years. My S creatinine 5.1 what can I do? </t>
  </si>
  <si>
    <t>['Creatinine', '=', '5.1']</t>
  </si>
  <si>
    <t>MY CREATININE LEVEL IS 2.04 . so how to decrease the creatinine level? Pls tell.</t>
  </si>
  <si>
    <t>['Creatinine', '=', '2.04']</t>
  </si>
  <si>
    <t>diabetes, creatinine 3? my mother has type 2 diabetes, now creatinine level is 3. any suggestions?</t>
  </si>
  <si>
    <t>['Creatinine', '=', '3']</t>
  </si>
  <si>
    <t xml:space="preserve">uric acid level 8.5 creatinine 1.3 &amp; triglycerides214 suggest me diet? </t>
  </si>
  <si>
    <t>['Creatinine', '=', '8.5', 'Creatinine', '=', '1.3']</t>
  </si>
  <si>
    <t xml:space="preserve">what is an average blood sugar if your a1c is 17? </t>
  </si>
  <si>
    <t>['HBA1C,', '=', '17.0,']</t>
  </si>
  <si>
    <t xml:space="preserve">my fasting glucose level was 76 and my level 2 hours after eating was 87.is this ok? </t>
  </si>
  <si>
    <t>i</t>
  </si>
  <si>
    <t>Rel i</t>
  </si>
  <si>
    <t>log2(i+1)</t>
  </si>
  <si>
    <t>Rel i/log2(i+1)</t>
  </si>
  <si>
    <t>IDCG</t>
  </si>
  <si>
    <t>DCG</t>
  </si>
  <si>
    <t>nDCG</t>
  </si>
  <si>
    <t>With lab</t>
  </si>
  <si>
    <t>No lab</t>
  </si>
  <si>
    <t>ELMo+lab - nDCG</t>
  </si>
  <si>
    <t>tfidf+lab - nDCG</t>
  </si>
  <si>
    <t>USE+lab - nDCG</t>
  </si>
  <si>
    <t>ELMo - nDCG</t>
  </si>
  <si>
    <t>tfidf - nDCG</t>
  </si>
  <si>
    <t>USE - nDCG</t>
  </si>
  <si>
    <t>All+lab+fea</t>
    <phoneticPr fontId="1" type="noConversion"/>
  </si>
  <si>
    <t>All+lab+noFea</t>
    <phoneticPr fontId="1" type="noConversion"/>
  </si>
  <si>
    <t>All+noLab+fea</t>
    <phoneticPr fontId="1" type="noConversion"/>
  </si>
  <si>
    <t>All+noLab+noFea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</si>
</sst>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All+lab+fea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Chart!$A$3:$A$12</c:f>
              <c:numCache>
                <c:formatCode>General</c:formatCode>
                <c:ptCount val="10"/>
                <c:pt idx="0">
                  <c:v>0.83333333333333248</c:v>
                </c:pt>
                <c:pt idx="1">
                  <c:v>0.79446977057738433</c:v>
                </c:pt>
                <c:pt idx="2">
                  <c:v>0.795624778308888</c:v>
                </c:pt>
                <c:pt idx="3">
                  <c:v>0.85727910358502513</c:v>
                </c:pt>
                <c:pt idx="4">
                  <c:v>0.90840103892995705</c:v>
                </c:pt>
                <c:pt idx="5">
                  <c:v>0.88478123466908165</c:v>
                </c:pt>
                <c:pt idx="6">
                  <c:v>0.89013653972137197</c:v>
                </c:pt>
                <c:pt idx="7">
                  <c:v>0.93690007668480779</c:v>
                </c:pt>
                <c:pt idx="8">
                  <c:v>0.9374034347791329</c:v>
                </c:pt>
                <c:pt idx="9">
                  <c:v>0.93787928486189365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0-2049-9836-F09684A2612F}"/>
            </c:ext>
          </c:extLst>
        </c:ser>
        <c:ser>
          <c:idx val="1"/>
          <c:order val="1"/>
          <c:tx>
            <c:strRef>
              <c:f>Chart!$B$2</c:f>
              <c:strCache>
                <c:ptCount val="1"/>
                <c:pt idx="0">
                  <c:v>All+lab+noFea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Chart!$B$3:$B$12</c:f>
              <c:numCache>
                <c:formatCode>General</c:formatCode>
                <c:ptCount val="10"/>
                <c:pt idx="0">
                  <c:v>0.66666666674999997</c:v>
                </c:pt>
                <c:pt idx="1">
                  <c:v>0.78880929262856869</c:v>
                </c:pt>
                <c:pt idx="2">
                  <c:v>0.83291720873551922</c:v>
                </c:pt>
                <c:pt idx="3">
                  <c:v>0.88888562767386015</c:v>
                </c:pt>
                <c:pt idx="4">
                  <c:v>0.86282845267494157</c:v>
                </c:pt>
                <c:pt idx="5">
                  <c:v>0.87426089169958066</c:v>
                </c:pt>
                <c:pt idx="6">
                  <c:v>0.8801051765167861</c:v>
                </c:pt>
                <c:pt idx="7">
                  <c:v>0.92729137990794042</c:v>
                </c:pt>
                <c:pt idx="8">
                  <c:v>0.92787138810014902</c:v>
                </c:pt>
                <c:pt idx="9">
                  <c:v>0.92841969943034519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0-2049-9836-F09684A2612F}"/>
            </c:ext>
          </c:extLst>
        </c:ser>
        <c:ser>
          <c:idx val="2"/>
          <c:order val="2"/>
          <c:tx>
            <c:strRef>
              <c:f>Chart!$C$2</c:f>
              <c:strCache>
                <c:ptCount val="1"/>
                <c:pt idx="0">
                  <c:v>ELMo+lab - nDCG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Chart!$C$3:$C$12</c:f>
              <c:numCache>
                <c:formatCode>General</c:formatCode>
                <c:ptCount val="10"/>
                <c:pt idx="0">
                  <c:v>0.41666666675000003</c:v>
                </c:pt>
                <c:pt idx="1">
                  <c:v>0.63041626206039703</c:v>
                </c:pt>
                <c:pt idx="2">
                  <c:v>0.60317837068942337</c:v>
                </c:pt>
                <c:pt idx="3">
                  <c:v>0.63318739228651921</c:v>
                </c:pt>
                <c:pt idx="4">
                  <c:v>0.69409405931947066</c:v>
                </c:pt>
                <c:pt idx="5">
                  <c:v>0.74042553907903064</c:v>
                </c:pt>
                <c:pt idx="6">
                  <c:v>0.81756165025958216</c:v>
                </c:pt>
                <c:pt idx="7">
                  <c:v>0.85052929538762601</c:v>
                </c:pt>
                <c:pt idx="8">
                  <c:v>0.85172164690056362</c:v>
                </c:pt>
                <c:pt idx="9">
                  <c:v>0.85284883760735464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00-2049-9836-F09684A2612F}"/>
            </c:ext>
          </c:extLst>
        </c:ser>
        <c:ser>
          <c:idx val="3"/>
          <c:order val="3"/>
          <c:tx>
            <c:strRef>
              <c:f>Chart!$D$2</c:f>
              <c:strCache>
                <c:ptCount val="1"/>
                <c:pt idx="0">
                  <c:v>tfidf+lab - nDCG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Chart!$D$3:$D$12</c:f>
              <c:numCache>
                <c:formatCode>General</c:formatCode>
                <c:ptCount val="10"/>
                <c:pt idx="0">
                  <c:v>0.66666666674999997</c:v>
                </c:pt>
                <c:pt idx="1">
                  <c:v>0.82212091787650698</c:v>
                </c:pt>
                <c:pt idx="2">
                  <c:v>0.8175008870160636</c:v>
                </c:pt>
                <c:pt idx="3">
                  <c:v>0.76909212726189191</c:v>
                </c:pt>
                <c:pt idx="4">
                  <c:v>0.82892201496990436</c:v>
                </c:pt>
                <c:pt idx="5">
                  <c:v>0.86401638024144578</c:v>
                </c:pt>
                <c:pt idx="6">
                  <c:v>0.87033682433541859</c:v>
                </c:pt>
                <c:pt idx="7">
                  <c:v>0.91793461231751938</c:v>
                </c:pt>
                <c:pt idx="8">
                  <c:v>0.91858926092854165</c:v>
                </c:pt>
                <c:pt idx="9">
                  <c:v>0.9192081336540352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00-2049-9836-F09684A2612F}"/>
            </c:ext>
          </c:extLst>
        </c:ser>
        <c:ser>
          <c:idx val="4"/>
          <c:order val="4"/>
          <c:tx>
            <c:strRef>
              <c:f>Chart!$E$2</c:f>
              <c:strCache>
                <c:ptCount val="1"/>
                <c:pt idx="0">
                  <c:v>USE+lab - nDCG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Chart!$E$3:$E$12</c:f>
              <c:numCache>
                <c:formatCode>General</c:formatCode>
                <c:ptCount val="10"/>
                <c:pt idx="0">
                  <c:v>0.83333333333333248</c:v>
                </c:pt>
                <c:pt idx="1">
                  <c:v>0.89440464628788496</c:v>
                </c:pt>
                <c:pt idx="2">
                  <c:v>0.87468790654119644</c:v>
                </c:pt>
                <c:pt idx="3">
                  <c:v>0.92428762618398641</c:v>
                </c:pt>
                <c:pt idx="4">
                  <c:v>0.93176378391128833</c:v>
                </c:pt>
                <c:pt idx="5">
                  <c:v>0.95828689460754801</c:v>
                </c:pt>
                <c:pt idx="6">
                  <c:v>0.96022569687072323</c:v>
                </c:pt>
                <c:pt idx="7">
                  <c:v>0.96190156707503349</c:v>
                </c:pt>
                <c:pt idx="8">
                  <c:v>0.96220548431591657</c:v>
                </c:pt>
                <c:pt idx="9">
                  <c:v>0.9624927927864807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00-2049-9836-F09684A2612F}"/>
            </c:ext>
          </c:extLst>
        </c:ser>
        <c:ser>
          <c:idx val="5"/>
          <c:order val="5"/>
          <c:tx>
            <c:strRef>
              <c:f>Chart!$F$2</c:f>
              <c:strCache>
                <c:ptCount val="1"/>
                <c:pt idx="0">
                  <c:v>All+noLab+fea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Chart!$F$3:$F$12</c:f>
              <c:numCache>
                <c:formatCode>General</c:formatCode>
                <c:ptCount val="10"/>
                <c:pt idx="0">
                  <c:v>0.83333333333333248</c:v>
                </c:pt>
                <c:pt idx="1">
                  <c:v>0.86109302103994767</c:v>
                </c:pt>
                <c:pt idx="2">
                  <c:v>0.84833353045497573</c:v>
                </c:pt>
                <c:pt idx="3">
                  <c:v>0.8409642084925979</c:v>
                </c:pt>
                <c:pt idx="4">
                  <c:v>0.77026689601739073</c:v>
                </c:pt>
                <c:pt idx="5">
                  <c:v>0.8310858440870551</c:v>
                </c:pt>
                <c:pt idx="6">
                  <c:v>0.89471222362602087</c:v>
                </c:pt>
                <c:pt idx="7">
                  <c:v>0.89914847096497408</c:v>
                </c:pt>
                <c:pt idx="8">
                  <c:v>0.93186161391061217</c:v>
                </c:pt>
                <c:pt idx="9">
                  <c:v>0.93237959211828891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00-2049-9836-F09684A2612F}"/>
            </c:ext>
          </c:extLst>
        </c:ser>
        <c:ser>
          <c:idx val="6"/>
          <c:order val="6"/>
          <c:tx>
            <c:strRef>
              <c:f>Chart!$G$2</c:f>
              <c:strCache>
                <c:ptCount val="1"/>
                <c:pt idx="0">
                  <c:v>All+noLab+noFea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Chart!$G$3:$G$12</c:f>
              <c:numCache>
                <c:formatCode>General</c:formatCode>
                <c:ptCount val="10"/>
                <c:pt idx="0">
                  <c:v>0.83333333333333248</c:v>
                </c:pt>
                <c:pt idx="1">
                  <c:v>0.79446977057738433</c:v>
                </c:pt>
                <c:pt idx="2">
                  <c:v>0.85828082502784664</c:v>
                </c:pt>
                <c:pt idx="3">
                  <c:v>0.87988847960929684</c:v>
                </c:pt>
                <c:pt idx="4">
                  <c:v>0.94112089512993691</c:v>
                </c:pt>
                <c:pt idx="5">
                  <c:v>0.91477408394403426</c:v>
                </c:pt>
                <c:pt idx="6">
                  <c:v>0.88155177634325377</c:v>
                </c:pt>
                <c:pt idx="7">
                  <c:v>0.91182322979231623</c:v>
                </c:pt>
                <c:pt idx="8">
                  <c:v>0.94443526416891743</c:v>
                </c:pt>
                <c:pt idx="9">
                  <c:v>0.9448576592963579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00-2049-9836-F09684A2612F}"/>
            </c:ext>
          </c:extLst>
        </c:ser>
        <c:ser>
          <c:idx val="7"/>
          <c:order val="7"/>
          <c:tx>
            <c:strRef>
              <c:f>Chart!$H$2</c:f>
              <c:strCache>
                <c:ptCount val="1"/>
                <c:pt idx="0">
                  <c:v>ELMo - nDCG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Chart!$H$3:$H$12</c:f>
              <c:numCache>
                <c:formatCode>General</c:formatCode>
                <c:ptCount val="10"/>
                <c:pt idx="0">
                  <c:v>0.83333333333333248</c:v>
                </c:pt>
                <c:pt idx="1">
                  <c:v>0.69453489483357156</c:v>
                </c:pt>
                <c:pt idx="2">
                  <c:v>0.77921769676918329</c:v>
                </c:pt>
                <c:pt idx="3">
                  <c:v>0.73664590261357832</c:v>
                </c:pt>
                <c:pt idx="4">
                  <c:v>0.76265059208450492</c:v>
                </c:pt>
                <c:pt idx="5">
                  <c:v>0.70950617798866689</c:v>
                </c:pt>
                <c:pt idx="6">
                  <c:v>0.76948762339797783</c:v>
                </c:pt>
                <c:pt idx="7">
                  <c:v>0.83818843977896429</c:v>
                </c:pt>
                <c:pt idx="8">
                  <c:v>0.83947923625403742</c:v>
                </c:pt>
                <c:pt idx="9">
                  <c:v>0.89391248489144015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00-2049-9836-F09684A2612F}"/>
            </c:ext>
          </c:extLst>
        </c:ser>
        <c:ser>
          <c:idx val="8"/>
          <c:order val="8"/>
          <c:tx>
            <c:strRef>
              <c:f>Chart!$I$2</c:f>
              <c:strCache>
                <c:ptCount val="1"/>
                <c:pt idx="0">
                  <c:v>tfidf - nDCG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Chart!$I$3:$I$12</c:f>
              <c:numCache>
                <c:formatCode>General</c:formatCode>
                <c:ptCount val="10"/>
                <c:pt idx="0">
                  <c:v>0.66666666674999997</c:v>
                </c:pt>
                <c:pt idx="1">
                  <c:v>0.82212091787650698</c:v>
                </c:pt>
                <c:pt idx="2">
                  <c:v>0.67130344460220814</c:v>
                </c:pt>
                <c:pt idx="3">
                  <c:v>0.69092556502144675</c:v>
                </c:pt>
                <c:pt idx="4">
                  <c:v>0.68441579789660267</c:v>
                </c:pt>
                <c:pt idx="5">
                  <c:v>0.73155390363464823</c:v>
                </c:pt>
                <c:pt idx="6">
                  <c:v>0.79980647320470954</c:v>
                </c:pt>
                <c:pt idx="7">
                  <c:v>0.85037602194855033</c:v>
                </c:pt>
                <c:pt idx="8">
                  <c:v>0.88347823044608276</c:v>
                </c:pt>
                <c:pt idx="9">
                  <c:v>0.88436401217372274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00-2049-9836-F09684A2612F}"/>
            </c:ext>
          </c:extLst>
        </c:ser>
        <c:ser>
          <c:idx val="9"/>
          <c:order val="9"/>
          <c:tx>
            <c:strRef>
              <c:f>Chart!$J$2</c:f>
              <c:strCache>
                <c:ptCount val="1"/>
                <c:pt idx="0">
                  <c:v>USE - nDCG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Chart!$J$3:$J$12</c:f>
              <c:numCache>
                <c:formatCode>General</c:formatCode>
                <c:ptCount val="10"/>
                <c:pt idx="0">
                  <c:v>0.83333333333333248</c:v>
                </c:pt>
                <c:pt idx="1">
                  <c:v>0.86109302103994767</c:v>
                </c:pt>
                <c:pt idx="2">
                  <c:v>0.91098957717393425</c:v>
                </c:pt>
                <c:pt idx="3">
                  <c:v>0.89406720626663794</c:v>
                </c:pt>
                <c:pt idx="4">
                  <c:v>0.95389955477682908</c:v>
                </c:pt>
                <c:pt idx="5">
                  <c:v>0.95774175484893054</c:v>
                </c:pt>
                <c:pt idx="6">
                  <c:v>0.92252233345838441</c:v>
                </c:pt>
                <c:pt idx="7">
                  <c:v>0.89207921945667956</c:v>
                </c:pt>
                <c:pt idx="8">
                  <c:v>0.92484875493462504</c:v>
                </c:pt>
                <c:pt idx="9">
                  <c:v>0.95582746839695065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00-2049-9836-F09684A26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347800"/>
        <c:axId val="450351328"/>
      </c:lineChart>
      <c:catAx>
        <c:axId val="45034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51328"/>
        <c:crosses val="autoZero"/>
        <c:auto val="1"/>
        <c:lblAlgn val="ctr"/>
        <c:lblOffset val="100"/>
        <c:noMultiLvlLbl val="0"/>
      </c:catAx>
      <c:valAx>
        <c:axId val="4503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4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472440</xdr:colOff>
      <xdr:row>0</xdr:row>
      <xdr:rowOff>15240</xdr:rowOff>
    </xdr:from>
    <xdr:to>
      <xdr:col>21</xdr:col>
      <xdr:colOff>7620</xdr:colOff>
      <xdr:row>22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zoomScale="70" zoomScaleNormal="70" workbookViewId="0">
      <selection activeCell="A2" sqref="A2"/>
    </sheetView>
  </sheetViews>
  <sheetFormatPr baseColWidth="10" defaultColWidth="13.33203125" defaultRowHeight="15" x14ac:dyDescent="0.2"/>
  <cols>
    <col min="1" max="16384" width="13.33203125" style="1"/>
  </cols>
  <sheetData>
    <row r="1" spans="1:19" x14ac:dyDescent="0.2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 ht="16" x14ac:dyDescent="0.2">
      <c r="A2" s="1">
        <v>1994402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</v>
      </c>
      <c r="H2" s="2">
        <v>1</v>
      </c>
      <c r="I2" s="1">
        <v>1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f>F2*0.14+G2*0.21+H2*0.21+I2*0.08+J2*0.05+K2*0.05+L2*0+M2*0+N2*0+O2*0+P2*0.1+Q2*0.16</f>
        <v>0.95</v>
      </c>
    </row>
    <row r="4" spans="1:19" ht="16" x14ac:dyDescent="0.2">
      <c r="A4" s="1">
        <v>3251083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0.1419680281</v>
      </c>
      <c r="G4" s="2">
        <v>0.64219039680000001</v>
      </c>
      <c r="H4" s="2">
        <v>0.61412608619999998</v>
      </c>
      <c r="I4" s="1">
        <v>0.75</v>
      </c>
      <c r="J4" s="1">
        <v>0.83333333333333304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>
        <f t="shared" ref="R4:R9" si="0">F4*0.14+G4*0.21+H4*0.21+I4*0.08+J4*0.05+K4*0.05+L4*0+M4*0+N4*0+O4*0+P4*0.1+Q4*0.16</f>
        <v>0.69536865203066667</v>
      </c>
      <c r="S4" s="1">
        <v>4</v>
      </c>
    </row>
    <row r="5" spans="1:19" ht="16" x14ac:dyDescent="0.2">
      <c r="A5" s="1">
        <v>3386264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6.8103818940000005E-2</v>
      </c>
      <c r="G5" s="2">
        <v>0.72209227090000006</v>
      </c>
      <c r="H5" s="2">
        <v>0.67064917089999998</v>
      </c>
      <c r="I5" s="1">
        <v>0.91666666666666596</v>
      </c>
      <c r="J5" s="1">
        <v>0.66666666666666596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 s="1">
        <f t="shared" si="0"/>
        <v>0.66867690409626657</v>
      </c>
      <c r="S5" s="1">
        <v>3.6666666666666599</v>
      </c>
    </row>
    <row r="6" spans="1:19" ht="16" x14ac:dyDescent="0.2">
      <c r="A6" s="1">
        <v>1626443</v>
      </c>
      <c r="B6" s="1" t="s">
        <v>21</v>
      </c>
      <c r="C6" s="1" t="s">
        <v>15</v>
      </c>
      <c r="D6" s="1" t="s">
        <v>15</v>
      </c>
      <c r="E6" s="1" t="s">
        <v>22</v>
      </c>
      <c r="F6" s="2">
        <v>6.1110898009999998E-2</v>
      </c>
      <c r="G6" s="2">
        <v>0.67601400609999995</v>
      </c>
      <c r="H6" s="2">
        <v>0.68012249469999997</v>
      </c>
      <c r="I6" s="1">
        <v>0.91666666666666596</v>
      </c>
      <c r="J6" s="1">
        <v>0.66666666666666596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f t="shared" si="0"/>
        <v>0.71001085755606663</v>
      </c>
      <c r="S6" s="1">
        <v>3.3333333333333299</v>
      </c>
    </row>
    <row r="7" spans="1:19" ht="16" x14ac:dyDescent="0.2">
      <c r="A7" s="1">
        <v>3478300</v>
      </c>
      <c r="B7" s="1" t="s">
        <v>23</v>
      </c>
      <c r="C7" s="1" t="s">
        <v>15</v>
      </c>
      <c r="D7" s="1" t="s">
        <v>15</v>
      </c>
      <c r="E7" s="1" t="s">
        <v>24</v>
      </c>
      <c r="F7" s="2">
        <v>6.9882115280000004E-2</v>
      </c>
      <c r="G7" s="2">
        <v>0.80123949049999998</v>
      </c>
      <c r="H7" s="2">
        <v>0.71903491019999999</v>
      </c>
      <c r="I7" s="1">
        <v>0.91666666666666596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0.33333333333333298</v>
      </c>
      <c r="R7" s="1">
        <f t="shared" si="0"/>
        <v>0.60570778695286653</v>
      </c>
      <c r="S7" s="1">
        <v>3.3333333333333299</v>
      </c>
    </row>
    <row r="8" spans="1:19" ht="16" x14ac:dyDescent="0.2">
      <c r="A8" s="1">
        <v>1330863</v>
      </c>
      <c r="B8" s="1" t="s">
        <v>25</v>
      </c>
      <c r="C8" s="1" t="s">
        <v>15</v>
      </c>
      <c r="D8" s="1" t="s">
        <v>15</v>
      </c>
      <c r="E8" s="1" t="s">
        <v>26</v>
      </c>
      <c r="F8" s="2">
        <v>0.1907014689</v>
      </c>
      <c r="G8" s="2">
        <v>0.57352918389999996</v>
      </c>
      <c r="H8" s="2">
        <v>0.60901641849999999</v>
      </c>
      <c r="I8" s="1">
        <v>0.83333333333333304</v>
      </c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f t="shared" si="0"/>
        <v>0.70169944881666657</v>
      </c>
      <c r="S8" s="1">
        <v>2.6666666669999999</v>
      </c>
    </row>
    <row r="9" spans="1:19" ht="16" x14ac:dyDescent="0.2">
      <c r="A9" s="1">
        <v>3386256</v>
      </c>
      <c r="B9" s="1" t="s">
        <v>27</v>
      </c>
      <c r="C9" s="1" t="s">
        <v>15</v>
      </c>
      <c r="D9" s="1" t="s">
        <v>15</v>
      </c>
      <c r="E9" s="1" t="s">
        <v>28</v>
      </c>
      <c r="F9" s="2">
        <v>0.12339037379999999</v>
      </c>
      <c r="G9" s="2">
        <v>0.69675409789999998</v>
      </c>
      <c r="H9" s="2">
        <v>0.66529935600000001</v>
      </c>
      <c r="I9" s="1">
        <v>0.66666666666666596</v>
      </c>
      <c r="J9" s="1">
        <v>0.83333333333333304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R9" s="1">
        <f t="shared" si="0"/>
        <v>0.70830587765100006</v>
      </c>
      <c r="S9" s="1">
        <v>2.6666666669999999</v>
      </c>
    </row>
    <row r="10" spans="1:19" ht="16" x14ac:dyDescent="0.2">
      <c r="A10" s="1">
        <v>3462200</v>
      </c>
      <c r="B10" s="1" t="s">
        <v>29</v>
      </c>
      <c r="C10" s="1" t="s">
        <v>15</v>
      </c>
      <c r="D10" s="1" t="s">
        <v>15</v>
      </c>
      <c r="E10" s="1" t="s">
        <v>30</v>
      </c>
      <c r="F10" s="2">
        <v>9.1388680299999997E-2</v>
      </c>
      <c r="G10" s="2">
        <v>0.74075722690000001</v>
      </c>
      <c r="H10" s="2">
        <v>0.53810405729999999</v>
      </c>
      <c r="I10" s="1">
        <v>0.58333333333333304</v>
      </c>
      <c r="J10" s="1">
        <v>0.66666666666666596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f>F10*0.14+G10*0.21+H10*0.21+I10*0.08+J10*0.05+K10*0.05+L10*0+M10*0+N10*0+O10*0+P10*0.1+Q10*0.16</f>
        <v>0.62135528492399994</v>
      </c>
      <c r="S10" s="1">
        <v>1.6666666670000001</v>
      </c>
    </row>
    <row r="11" spans="1:19" ht="16" x14ac:dyDescent="0.2">
      <c r="A11" s="1">
        <v>158953</v>
      </c>
      <c r="B11" s="1" t="s">
        <v>31</v>
      </c>
      <c r="C11" s="1" t="s">
        <v>15</v>
      </c>
      <c r="D11" s="1" t="s">
        <v>15</v>
      </c>
      <c r="E11" s="1" t="s">
        <v>32</v>
      </c>
      <c r="F11" s="2">
        <v>5.3097361629999999E-2</v>
      </c>
      <c r="G11" s="2">
        <v>0.72102266550000005</v>
      </c>
      <c r="H11" s="2">
        <v>0.5389404297</v>
      </c>
      <c r="I11" s="1">
        <v>1</v>
      </c>
      <c r="J11" s="1">
        <v>0.66666666666666596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1</v>
      </c>
      <c r="R11" s="1">
        <f>F11*0.14+G11*0.21+H11*0.21+I11*0.08+J11*0.05+K11*0.05+L11*0+M11*0+N11*0+O11*0+P11*0.1+Q11*0.16</f>
        <v>0.64535921395353335</v>
      </c>
      <c r="S11" s="1">
        <v>1.6666666666666601</v>
      </c>
    </row>
    <row r="12" spans="1:19" ht="16" x14ac:dyDescent="0.2">
      <c r="A12" s="1">
        <v>114931</v>
      </c>
      <c r="B12" s="1" t="s">
        <v>33</v>
      </c>
      <c r="C12" s="1" t="s">
        <v>15</v>
      </c>
      <c r="D12" s="1" t="s">
        <v>34</v>
      </c>
      <c r="E12" s="1" t="s">
        <v>15</v>
      </c>
      <c r="F12" s="2">
        <v>0.1415572954</v>
      </c>
      <c r="G12" s="2">
        <v>0.61311423779999996</v>
      </c>
      <c r="H12" s="2">
        <v>0.60809695720000001</v>
      </c>
      <c r="I12" s="1">
        <v>1</v>
      </c>
      <c r="J12" s="1">
        <v>0.66666666666666596</v>
      </c>
      <c r="K12" s="1">
        <v>1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f>F12*0.14+G12*0.21+H12*0.21+I12*0.08+J12*0.05+K12*0.05+L12*0+M12*0+N12*0+O12*0+P12*0.1+Q12*0.16</f>
        <v>0.43960570563933327</v>
      </c>
      <c r="S12" s="1">
        <v>0.33333333333333298</v>
      </c>
    </row>
    <row r="13" spans="1:19" ht="16" x14ac:dyDescent="0.2">
      <c r="A13" s="1">
        <v>288285</v>
      </c>
      <c r="B13" s="1" t="s">
        <v>35</v>
      </c>
      <c r="C13" s="1" t="s">
        <v>15</v>
      </c>
      <c r="D13" s="1" t="s">
        <v>15</v>
      </c>
      <c r="E13" s="1" t="s">
        <v>15</v>
      </c>
      <c r="F13" s="2">
        <v>4.461076412E-2</v>
      </c>
      <c r="G13" s="2">
        <v>0.68381053209999998</v>
      </c>
      <c r="H13" s="2">
        <v>0.56175994870000001</v>
      </c>
      <c r="I13" s="1">
        <v>0.5</v>
      </c>
      <c r="J13" s="1">
        <v>0.66666666666666596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>F13*0.14+G13*0.21+H13*0.21+I13*0.08+J13*0.05+K13*0.05+L13*0+M13*0+N13*0+O13*0+P13*0.1+Q13*0.16</f>
        <v>0.34114864127813327</v>
      </c>
      <c r="S13" s="1">
        <v>0.33333333333333298</v>
      </c>
    </row>
    <row r="19" spans="6:8" ht="16" x14ac:dyDescent="0.2">
      <c r="F19" s="2"/>
      <c r="G19" s="2"/>
      <c r="H19" s="2"/>
    </row>
    <row r="20" spans="6:8" ht="16" x14ac:dyDescent="0.2">
      <c r="F20" s="2"/>
      <c r="G20" s="2"/>
      <c r="H20" s="2"/>
    </row>
    <row r="21" spans="6:8" ht="16" x14ac:dyDescent="0.2">
      <c r="F21" s="2"/>
      <c r="G21" s="2"/>
      <c r="H21" s="2"/>
    </row>
    <row r="22" spans="6:8" ht="16" x14ac:dyDescent="0.2">
      <c r="F22" s="2"/>
      <c r="G22" s="2"/>
      <c r="H22" s="2"/>
    </row>
    <row r="23" spans="6:8" ht="16" x14ac:dyDescent="0.2">
      <c r="F23" s="2"/>
      <c r="G23" s="2"/>
      <c r="H23" s="2"/>
    </row>
    <row r="24" spans="6:8" ht="16" x14ac:dyDescent="0.2">
      <c r="F24" s="2"/>
      <c r="G24" s="2"/>
      <c r="H24" s="2"/>
    </row>
    <row r="25" spans="6:8" ht="16" x14ac:dyDescent="0.2">
      <c r="F25" s="2"/>
      <c r="G25" s="2"/>
      <c r="H25" s="2"/>
    </row>
    <row r="26" spans="6:8" ht="16" x14ac:dyDescent="0.2">
      <c r="F26" s="2"/>
      <c r="G26" s="2"/>
      <c r="H26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"/>
  <sheetViews>
    <sheetView workbookViewId="0">
      <selection activeCell="O5" sqref="O5"/>
    </sheetView>
  </sheetViews>
  <sheetFormatPr baseColWidth="10" defaultColWidth="8.83203125" defaultRowHeight="15" x14ac:dyDescent="0.2"/>
  <sheetData>
    <row r="1" spans="1:15" x14ac:dyDescent="0.2">
      <c r="A1" s="1"/>
      <c r="B1" s="1"/>
      <c r="C1" s="1"/>
      <c r="D1" s="1"/>
      <c r="E1" s="1"/>
      <c r="F1" s="1" t="s">
        <v>1</v>
      </c>
      <c r="G1" s="1" t="s">
        <v>13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41</v>
      </c>
      <c r="N1" s="1" t="s">
        <v>40</v>
      </c>
      <c r="O1" s="1" t="s">
        <v>42</v>
      </c>
    </row>
    <row r="2" spans="1:15" ht="16" x14ac:dyDescent="0.2">
      <c r="A2" s="1">
        <v>1994402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/>
      <c r="I2" s="1"/>
      <c r="J2" s="1"/>
      <c r="K2" s="1"/>
      <c r="L2" s="1"/>
      <c r="M2" s="1"/>
      <c r="N2" s="1"/>
      <c r="O2" s="1"/>
    </row>
    <row r="3" spans="1:15" x14ac:dyDescent="0.2">
      <c r="A3" s="1"/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</row>
    <row r="4" spans="1:15" ht="16" x14ac:dyDescent="0.2">
      <c r="A4" s="1">
        <v>3478300</v>
      </c>
      <c r="B4" s="1" t="s">
        <v>23</v>
      </c>
      <c r="C4" s="1" t="s">
        <v>15</v>
      </c>
      <c r="D4" s="1" t="s">
        <v>15</v>
      </c>
      <c r="E4" s="1" t="s">
        <v>24</v>
      </c>
      <c r="F4" s="2">
        <v>0.80123949049999998</v>
      </c>
      <c r="G4" s="1">
        <v>3.3333333333333299</v>
      </c>
      <c r="I4" s="1">
        <v>1</v>
      </c>
      <c r="J4" s="1">
        <v>3.3333333333333299</v>
      </c>
      <c r="K4" s="1">
        <f>LOG(I4+1, 2)</f>
        <v>1</v>
      </c>
      <c r="L4" s="1">
        <f>J4/K4</f>
        <v>3.3333333333333299</v>
      </c>
      <c r="M4" s="1">
        <f>L4</f>
        <v>3.3333333333333299</v>
      </c>
      <c r="N4" s="1">
        <v>4</v>
      </c>
      <c r="O4" s="1">
        <f>M4/N4</f>
        <v>0.83333333333333248</v>
      </c>
    </row>
    <row r="5" spans="1:15" ht="16" x14ac:dyDescent="0.2">
      <c r="A5" s="1">
        <v>3462200</v>
      </c>
      <c r="B5" s="1" t="s">
        <v>29</v>
      </c>
      <c r="C5" s="1" t="s">
        <v>15</v>
      </c>
      <c r="D5" s="1" t="s">
        <v>15</v>
      </c>
      <c r="E5" s="1" t="s">
        <v>30</v>
      </c>
      <c r="F5" s="2">
        <v>0.74075722690000001</v>
      </c>
      <c r="G5" s="1">
        <v>1.6666666670000001</v>
      </c>
      <c r="I5" s="1">
        <v>2</v>
      </c>
      <c r="J5" s="1">
        <v>1.6666666670000001</v>
      </c>
      <c r="K5" s="1">
        <f t="shared" ref="K5:K13" si="0">LOG(I5+1, 2)</f>
        <v>1.5849625007211563</v>
      </c>
      <c r="L5" s="1">
        <f t="shared" ref="L5:L13" si="1">J5/K5</f>
        <v>1.0515495894960722</v>
      </c>
      <c r="M5" s="1">
        <f>SUM(L$4:L5)</f>
        <v>4.3848829228294024</v>
      </c>
      <c r="N5" s="1">
        <v>6.3134090964286731</v>
      </c>
      <c r="O5" s="1">
        <f t="shared" ref="O5:O13" si="2">M5/N5</f>
        <v>0.69453489483357156</v>
      </c>
    </row>
    <row r="6" spans="1:15" ht="16" x14ac:dyDescent="0.2">
      <c r="A6" s="1">
        <v>3386264</v>
      </c>
      <c r="B6" s="1" t="s">
        <v>19</v>
      </c>
      <c r="C6" s="1" t="s">
        <v>15</v>
      </c>
      <c r="D6" s="1" t="s">
        <v>15</v>
      </c>
      <c r="E6" s="1" t="s">
        <v>20</v>
      </c>
      <c r="F6" s="2">
        <v>0.72209227090000006</v>
      </c>
      <c r="G6" s="1">
        <v>3.6666666666666599</v>
      </c>
      <c r="I6" s="1">
        <v>3</v>
      </c>
      <c r="J6" s="1">
        <v>3.6666666666666599</v>
      </c>
      <c r="K6" s="1">
        <f t="shared" si="0"/>
        <v>2</v>
      </c>
      <c r="L6" s="1">
        <f t="shared" si="1"/>
        <v>1.8333333333333299</v>
      </c>
      <c r="M6" s="1">
        <f>SUM(L$4:L6)</f>
        <v>6.2182162561627319</v>
      </c>
      <c r="N6" s="1">
        <v>7.9800757630953383</v>
      </c>
      <c r="O6" s="1">
        <f t="shared" si="2"/>
        <v>0.77921769676918329</v>
      </c>
    </row>
    <row r="7" spans="1:15" ht="16" x14ac:dyDescent="0.2">
      <c r="A7" s="1">
        <v>158953</v>
      </c>
      <c r="B7" s="1" t="s">
        <v>31</v>
      </c>
      <c r="C7" s="1" t="s">
        <v>15</v>
      </c>
      <c r="D7" s="1" t="s">
        <v>15</v>
      </c>
      <c r="E7" s="1" t="s">
        <v>32</v>
      </c>
      <c r="F7" s="2">
        <v>0.72102266550000005</v>
      </c>
      <c r="G7" s="1">
        <v>1.6666666666666601</v>
      </c>
      <c r="I7" s="1">
        <v>4</v>
      </c>
      <c r="J7" s="1">
        <v>1.6666666666666601</v>
      </c>
      <c r="K7" s="1">
        <f t="shared" si="0"/>
        <v>2.3219280948873622</v>
      </c>
      <c r="L7" s="1">
        <f t="shared" si="1"/>
        <v>0.71779426345565234</v>
      </c>
      <c r="M7" s="1">
        <f>SUM(L$4:L7)</f>
        <v>6.9360105196183843</v>
      </c>
      <c r="N7" s="1">
        <v>9.4156642900066476</v>
      </c>
      <c r="O7" s="1">
        <f t="shared" si="2"/>
        <v>0.73664590261357832</v>
      </c>
    </row>
    <row r="8" spans="1:15" ht="16" x14ac:dyDescent="0.2">
      <c r="A8" s="1">
        <v>3386256</v>
      </c>
      <c r="B8" s="1" t="s">
        <v>27</v>
      </c>
      <c r="C8" s="1" t="s">
        <v>15</v>
      </c>
      <c r="D8" s="1" t="s">
        <v>15</v>
      </c>
      <c r="E8" s="1" t="s">
        <v>28</v>
      </c>
      <c r="F8" s="2">
        <v>0.69675409789999998</v>
      </c>
      <c r="G8" s="1">
        <v>2.6666666669999999</v>
      </c>
      <c r="I8" s="1">
        <v>5</v>
      </c>
      <c r="J8" s="1">
        <v>2.6666666669999999</v>
      </c>
      <c r="K8" s="1">
        <f t="shared" si="0"/>
        <v>2.5849625007211561</v>
      </c>
      <c r="L8" s="1">
        <f t="shared" si="1"/>
        <v>1.0316074860877285</v>
      </c>
      <c r="M8" s="1">
        <f>SUM(L$4:L8)</f>
        <v>7.9676180057061128</v>
      </c>
      <c r="N8" s="1">
        <v>10.447271776094375</v>
      </c>
      <c r="O8" s="1">
        <f t="shared" si="2"/>
        <v>0.76265059208450492</v>
      </c>
    </row>
    <row r="9" spans="1:15" ht="16" x14ac:dyDescent="0.2">
      <c r="A9" s="1">
        <v>288285</v>
      </c>
      <c r="B9" s="1" t="s">
        <v>35</v>
      </c>
      <c r="C9" s="1" t="s">
        <v>15</v>
      </c>
      <c r="D9" s="1" t="s">
        <v>15</v>
      </c>
      <c r="E9" s="1" t="s">
        <v>15</v>
      </c>
      <c r="F9" s="2">
        <v>0.68381053209999998</v>
      </c>
      <c r="G9" s="1">
        <v>0.33333333333333298</v>
      </c>
      <c r="I9" s="1">
        <v>6</v>
      </c>
      <c r="J9" s="1">
        <v>0.33333333333333298</v>
      </c>
      <c r="K9" s="1">
        <f t="shared" si="0"/>
        <v>2.8073549220576042</v>
      </c>
      <c r="L9" s="1">
        <f t="shared" si="1"/>
        <v>0.11873572903600726</v>
      </c>
      <c r="M9" s="1">
        <f>SUM(L$4:L9)</f>
        <v>8.0863537347421204</v>
      </c>
      <c r="N9" s="1">
        <v>11.397157608501169</v>
      </c>
      <c r="O9" s="1">
        <f t="shared" si="2"/>
        <v>0.70950617798866689</v>
      </c>
    </row>
    <row r="10" spans="1:15" ht="16" x14ac:dyDescent="0.2">
      <c r="A10" s="1">
        <v>1626443</v>
      </c>
      <c r="B10" s="1" t="s">
        <v>21</v>
      </c>
      <c r="C10" s="1" t="s">
        <v>15</v>
      </c>
      <c r="D10" s="1" t="s">
        <v>15</v>
      </c>
      <c r="E10" s="1" t="s">
        <v>22</v>
      </c>
      <c r="F10" s="2">
        <v>0.67601400609999995</v>
      </c>
      <c r="G10" s="1">
        <v>3.3333333333333299</v>
      </c>
      <c r="I10" s="1">
        <v>7</v>
      </c>
      <c r="J10" s="1">
        <v>3.3333333333333299</v>
      </c>
      <c r="K10" s="1">
        <f t="shared" si="0"/>
        <v>3</v>
      </c>
      <c r="L10" s="1">
        <f t="shared" si="1"/>
        <v>1.1111111111111101</v>
      </c>
      <c r="M10" s="1">
        <f>SUM(L$4:L10)</f>
        <v>9.1974648458532311</v>
      </c>
      <c r="N10" s="1">
        <v>11.952713164167836</v>
      </c>
      <c r="O10" s="1">
        <f t="shared" si="2"/>
        <v>0.76948762339797783</v>
      </c>
    </row>
    <row r="11" spans="1:15" ht="16" x14ac:dyDescent="0.2">
      <c r="A11" s="1">
        <v>3251083</v>
      </c>
      <c r="B11" s="1" t="s">
        <v>17</v>
      </c>
      <c r="C11" s="1" t="s">
        <v>15</v>
      </c>
      <c r="D11" s="1" t="s">
        <v>15</v>
      </c>
      <c r="E11" s="1" t="s">
        <v>18</v>
      </c>
      <c r="F11" s="2">
        <v>0.64219039680000001</v>
      </c>
      <c r="G11" s="1">
        <v>4</v>
      </c>
      <c r="I11" s="1">
        <v>8</v>
      </c>
      <c r="J11" s="1">
        <v>4</v>
      </c>
      <c r="K11" s="1">
        <f t="shared" si="0"/>
        <v>3.1699250014423126</v>
      </c>
      <c r="L11" s="1">
        <f t="shared" si="1"/>
        <v>1.2618595071429148</v>
      </c>
      <c r="M11" s="1">
        <f>SUM(L$4:L11)</f>
        <v>10.459324352996147</v>
      </c>
      <c r="N11" s="1">
        <v>12.478487958810716</v>
      </c>
      <c r="O11" s="1">
        <f t="shared" si="2"/>
        <v>0.83818843977896429</v>
      </c>
    </row>
    <row r="12" spans="1:15" ht="16" x14ac:dyDescent="0.2">
      <c r="A12" s="1">
        <v>114931</v>
      </c>
      <c r="B12" s="1" t="s">
        <v>33</v>
      </c>
      <c r="C12" s="1" t="s">
        <v>15</v>
      </c>
      <c r="D12" s="1" t="s">
        <v>34</v>
      </c>
      <c r="E12" s="1" t="s">
        <v>15</v>
      </c>
      <c r="F12" s="2">
        <v>0.61311423779999996</v>
      </c>
      <c r="G12" s="1">
        <v>0.33333333333333298</v>
      </c>
      <c r="I12" s="1">
        <v>9</v>
      </c>
      <c r="J12" s="1">
        <v>0.33333333333333298</v>
      </c>
      <c r="K12" s="1">
        <f t="shared" si="0"/>
        <v>3.3219280948873626</v>
      </c>
      <c r="L12" s="1">
        <f t="shared" si="1"/>
        <v>0.10034333188799362</v>
      </c>
      <c r="M12" s="1">
        <f>SUM(L$4:L12)</f>
        <v>10.55966768488414</v>
      </c>
      <c r="N12" s="1">
        <v>12.578831290698709</v>
      </c>
      <c r="O12" s="1">
        <f t="shared" si="2"/>
        <v>0.83947923625403742</v>
      </c>
    </row>
    <row r="13" spans="1:15" ht="16" x14ac:dyDescent="0.2">
      <c r="A13" s="1">
        <v>1330863</v>
      </c>
      <c r="B13" s="1" t="s">
        <v>25</v>
      </c>
      <c r="C13" s="1" t="s">
        <v>15</v>
      </c>
      <c r="D13" s="1" t="s">
        <v>15</v>
      </c>
      <c r="E13" s="1" t="s">
        <v>26</v>
      </c>
      <c r="F13" s="2">
        <v>0.57352918389999996</v>
      </c>
      <c r="G13" s="1">
        <v>2.6666666669999999</v>
      </c>
      <c r="I13" s="1">
        <v>10</v>
      </c>
      <c r="J13" s="1">
        <v>2.6666666669999999</v>
      </c>
      <c r="K13" s="1">
        <f t="shared" si="0"/>
        <v>3.4594316186372978</v>
      </c>
      <c r="L13" s="1">
        <f t="shared" si="1"/>
        <v>0.77083953694405571</v>
      </c>
      <c r="M13" s="1">
        <f>SUM(L$4:L13)</f>
        <v>11.330507221828196</v>
      </c>
      <c r="N13" s="1">
        <v>12.675186232804672</v>
      </c>
      <c r="O13" s="1">
        <f t="shared" si="2"/>
        <v>0.89391248489144015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"/>
  <sheetViews>
    <sheetView workbookViewId="0">
      <selection activeCell="O4" sqref="O4:O13"/>
    </sheetView>
  </sheetViews>
  <sheetFormatPr baseColWidth="10" defaultColWidth="8.83203125" defaultRowHeight="15" x14ac:dyDescent="0.2"/>
  <sheetData>
    <row r="1" spans="1:15" x14ac:dyDescent="0.2">
      <c r="A1" s="1"/>
      <c r="B1" s="1"/>
      <c r="C1" s="1"/>
      <c r="D1" s="1"/>
      <c r="E1" s="1"/>
      <c r="F1" s="1" t="s">
        <v>0</v>
      </c>
      <c r="G1" s="1" t="s">
        <v>13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41</v>
      </c>
      <c r="N1" s="1" t="s">
        <v>40</v>
      </c>
      <c r="O1" s="1" t="s">
        <v>42</v>
      </c>
    </row>
    <row r="2" spans="1:15" ht="16" x14ac:dyDescent="0.2">
      <c r="A2" s="1">
        <v>1994402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/>
      <c r="I2" s="1"/>
      <c r="J2" s="1"/>
      <c r="K2" s="1"/>
      <c r="L2" s="1"/>
      <c r="M2" s="1"/>
      <c r="N2" s="1"/>
      <c r="O2" s="1"/>
    </row>
    <row r="3" spans="1:15" x14ac:dyDescent="0.2">
      <c r="A3" s="1"/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</row>
    <row r="4" spans="1:15" ht="16" x14ac:dyDescent="0.2">
      <c r="A4" s="1">
        <v>1330863</v>
      </c>
      <c r="B4" s="1" t="s">
        <v>25</v>
      </c>
      <c r="C4" s="1" t="s">
        <v>15</v>
      </c>
      <c r="D4" s="1" t="s">
        <v>15</v>
      </c>
      <c r="E4" s="1" t="s">
        <v>26</v>
      </c>
      <c r="F4" s="2">
        <v>0.1907014689</v>
      </c>
      <c r="G4" s="1">
        <v>2.6666666669999999</v>
      </c>
      <c r="I4" s="1">
        <v>1</v>
      </c>
      <c r="J4" s="1">
        <v>2.6666666669999999</v>
      </c>
      <c r="K4" s="1">
        <f>LOG(I4+1, 2)</f>
        <v>1</v>
      </c>
      <c r="L4" s="1">
        <f>J4/K4</f>
        <v>2.6666666669999999</v>
      </c>
      <c r="M4" s="1">
        <f>L4</f>
        <v>2.6666666669999999</v>
      </c>
      <c r="N4" s="1">
        <v>4</v>
      </c>
      <c r="O4" s="1">
        <f>M4/N4</f>
        <v>0.66666666674999997</v>
      </c>
    </row>
    <row r="5" spans="1:15" ht="16" x14ac:dyDescent="0.2">
      <c r="A5" s="1">
        <v>3251083</v>
      </c>
      <c r="B5" s="1" t="s">
        <v>17</v>
      </c>
      <c r="C5" s="1" t="s">
        <v>15</v>
      </c>
      <c r="D5" s="1" t="s">
        <v>15</v>
      </c>
      <c r="E5" s="1" t="s">
        <v>18</v>
      </c>
      <c r="F5" s="2">
        <v>0.1419680281</v>
      </c>
      <c r="G5" s="1">
        <v>4</v>
      </c>
      <c r="I5" s="1">
        <v>2</v>
      </c>
      <c r="J5" s="1">
        <v>4</v>
      </c>
      <c r="K5" s="1">
        <f t="shared" ref="K5:K13" si="0">LOG(I5+1, 2)</f>
        <v>1.5849625007211563</v>
      </c>
      <c r="L5" s="1">
        <f t="shared" ref="L5:L13" si="1">J5/K5</f>
        <v>2.5237190142858297</v>
      </c>
      <c r="M5" s="1">
        <f>SUM(L$4:L5)</f>
        <v>5.1903856812858296</v>
      </c>
      <c r="N5" s="1">
        <v>6.3134090964286731</v>
      </c>
      <c r="O5" s="1">
        <f t="shared" ref="O5:O13" si="2">M5/N5</f>
        <v>0.82212091787650698</v>
      </c>
    </row>
    <row r="6" spans="1:15" ht="16" x14ac:dyDescent="0.2">
      <c r="A6" s="1">
        <v>114931</v>
      </c>
      <c r="B6" s="1" t="s">
        <v>33</v>
      </c>
      <c r="C6" s="1" t="s">
        <v>15</v>
      </c>
      <c r="D6" s="1" t="s">
        <v>34</v>
      </c>
      <c r="E6" s="1" t="s">
        <v>15</v>
      </c>
      <c r="F6" s="2">
        <v>0.1415572954</v>
      </c>
      <c r="G6" s="1">
        <v>0.33333333333333298</v>
      </c>
      <c r="I6" s="1">
        <v>3</v>
      </c>
      <c r="J6" s="1">
        <v>0.33333333333333298</v>
      </c>
      <c r="K6" s="1">
        <f t="shared" si="0"/>
        <v>2</v>
      </c>
      <c r="L6" s="1">
        <f t="shared" si="1"/>
        <v>0.16666666666666649</v>
      </c>
      <c r="M6" s="1">
        <f>SUM(L$4:L6)</f>
        <v>5.3570523479524956</v>
      </c>
      <c r="N6" s="1">
        <v>7.9800757630953383</v>
      </c>
      <c r="O6" s="1">
        <f t="shared" si="2"/>
        <v>0.67130344460220814</v>
      </c>
    </row>
    <row r="7" spans="1:15" ht="16" x14ac:dyDescent="0.2">
      <c r="A7" s="1">
        <v>3386256</v>
      </c>
      <c r="B7" s="1" t="s">
        <v>27</v>
      </c>
      <c r="C7" s="1" t="s">
        <v>15</v>
      </c>
      <c r="D7" s="1" t="s">
        <v>15</v>
      </c>
      <c r="E7" s="1" t="s">
        <v>28</v>
      </c>
      <c r="F7" s="2">
        <v>0.12339037379999999</v>
      </c>
      <c r="G7" s="1">
        <v>2.6666666669999999</v>
      </c>
      <c r="I7" s="1">
        <v>4</v>
      </c>
      <c r="J7" s="1">
        <v>2.6666666669999999</v>
      </c>
      <c r="K7" s="1">
        <f t="shared" si="0"/>
        <v>2.3219280948873622</v>
      </c>
      <c r="L7" s="1">
        <f t="shared" si="1"/>
        <v>1.1484708216726069</v>
      </c>
      <c r="M7" s="1">
        <f>SUM(L$4:L7)</f>
        <v>6.5055231696251026</v>
      </c>
      <c r="N7" s="1">
        <v>9.4156642900066476</v>
      </c>
      <c r="O7" s="1">
        <f t="shared" si="2"/>
        <v>0.69092556502144675</v>
      </c>
    </row>
    <row r="8" spans="1:15" ht="16" x14ac:dyDescent="0.2">
      <c r="A8" s="1">
        <v>3462200</v>
      </c>
      <c r="B8" s="1" t="s">
        <v>29</v>
      </c>
      <c r="C8" s="1" t="s">
        <v>15</v>
      </c>
      <c r="D8" s="1" t="s">
        <v>15</v>
      </c>
      <c r="E8" s="1" t="s">
        <v>30</v>
      </c>
      <c r="F8" s="2">
        <v>9.1388680299999997E-2</v>
      </c>
      <c r="G8" s="1">
        <v>1.6666666670000001</v>
      </c>
      <c r="I8" s="1">
        <v>5</v>
      </c>
      <c r="J8" s="1">
        <v>1.6666666670000001</v>
      </c>
      <c r="K8" s="1">
        <f t="shared" si="0"/>
        <v>2.5849625007211561</v>
      </c>
      <c r="L8" s="1">
        <f t="shared" si="1"/>
        <v>0.64475467885318694</v>
      </c>
      <c r="M8" s="1">
        <f>SUM(L$4:L8)</f>
        <v>7.1502778484782894</v>
      </c>
      <c r="N8" s="1">
        <v>10.447271776094375</v>
      </c>
      <c r="O8" s="1">
        <f t="shared" si="2"/>
        <v>0.68441579789660267</v>
      </c>
    </row>
    <row r="9" spans="1:15" ht="16" x14ac:dyDescent="0.2">
      <c r="A9" s="1">
        <v>3478300</v>
      </c>
      <c r="B9" s="1" t="s">
        <v>23</v>
      </c>
      <c r="C9" s="1" t="s">
        <v>15</v>
      </c>
      <c r="D9" s="1" t="s">
        <v>15</v>
      </c>
      <c r="E9" s="1" t="s">
        <v>24</v>
      </c>
      <c r="F9" s="2">
        <v>6.9882115280000004E-2</v>
      </c>
      <c r="G9" s="1">
        <v>3.3333333333333299</v>
      </c>
      <c r="I9" s="1">
        <v>6</v>
      </c>
      <c r="J9" s="1">
        <v>3.3333333333333299</v>
      </c>
      <c r="K9" s="1">
        <f t="shared" si="0"/>
        <v>2.8073549220576042</v>
      </c>
      <c r="L9" s="1">
        <f t="shared" si="1"/>
        <v>1.1873572903600726</v>
      </c>
      <c r="M9" s="1">
        <f>SUM(L$4:L9)</f>
        <v>8.3376351388383618</v>
      </c>
      <c r="N9" s="1">
        <v>11.397157608501169</v>
      </c>
      <c r="O9" s="1">
        <f t="shared" si="2"/>
        <v>0.73155390363464823</v>
      </c>
    </row>
    <row r="10" spans="1:15" ht="16" x14ac:dyDescent="0.2">
      <c r="A10" s="1">
        <v>3386264</v>
      </c>
      <c r="B10" s="1" t="s">
        <v>19</v>
      </c>
      <c r="C10" s="1" t="s">
        <v>15</v>
      </c>
      <c r="D10" s="1" t="s">
        <v>15</v>
      </c>
      <c r="E10" s="1" t="s">
        <v>20</v>
      </c>
      <c r="F10" s="2">
        <v>6.8103818940000005E-2</v>
      </c>
      <c r="G10" s="1">
        <v>3.6666666666666599</v>
      </c>
      <c r="I10" s="1">
        <v>7</v>
      </c>
      <c r="J10" s="1">
        <v>3.6666666666666599</v>
      </c>
      <c r="K10" s="1">
        <f t="shared" si="0"/>
        <v>3</v>
      </c>
      <c r="L10" s="1">
        <f t="shared" si="1"/>
        <v>1.2222222222222199</v>
      </c>
      <c r="M10" s="1">
        <f>SUM(L$4:L10)</f>
        <v>9.5598573610605815</v>
      </c>
      <c r="N10" s="1">
        <v>11.952713164167836</v>
      </c>
      <c r="O10" s="1">
        <f t="shared" si="2"/>
        <v>0.79980647320470954</v>
      </c>
    </row>
    <row r="11" spans="1:15" ht="16" x14ac:dyDescent="0.2">
      <c r="A11" s="1">
        <v>1626443</v>
      </c>
      <c r="B11" s="1" t="s">
        <v>21</v>
      </c>
      <c r="C11" s="1" t="s">
        <v>15</v>
      </c>
      <c r="D11" s="1" t="s">
        <v>15</v>
      </c>
      <c r="E11" s="1" t="s">
        <v>22</v>
      </c>
      <c r="F11" s="2">
        <v>6.1110898009999998E-2</v>
      </c>
      <c r="G11" s="1">
        <v>3.3333333333333299</v>
      </c>
      <c r="I11" s="1">
        <v>8</v>
      </c>
      <c r="J11" s="1">
        <v>3.3333333333333299</v>
      </c>
      <c r="K11" s="1">
        <f t="shared" si="0"/>
        <v>3.1699250014423126</v>
      </c>
      <c r="L11" s="1">
        <f t="shared" si="1"/>
        <v>1.0515495892857611</v>
      </c>
      <c r="M11" s="1">
        <f>SUM(L$4:L11)</f>
        <v>10.611406950346343</v>
      </c>
      <c r="N11" s="1">
        <v>12.478487958810716</v>
      </c>
      <c r="O11" s="1">
        <f t="shared" si="2"/>
        <v>0.85037602194855033</v>
      </c>
    </row>
    <row r="12" spans="1:15" ht="16" x14ac:dyDescent="0.2">
      <c r="A12" s="1">
        <v>158953</v>
      </c>
      <c r="B12" s="1" t="s">
        <v>31</v>
      </c>
      <c r="C12" s="1" t="s">
        <v>15</v>
      </c>
      <c r="D12" s="1" t="s">
        <v>15</v>
      </c>
      <c r="E12" s="1" t="s">
        <v>32</v>
      </c>
      <c r="F12" s="2">
        <v>5.3097361629999999E-2</v>
      </c>
      <c r="G12" s="1">
        <v>1.6666666666666601</v>
      </c>
      <c r="I12" s="1">
        <v>9</v>
      </c>
      <c r="J12" s="1">
        <v>1.6666666666666601</v>
      </c>
      <c r="K12" s="1">
        <f t="shared" si="0"/>
        <v>3.3219280948873626</v>
      </c>
      <c r="L12" s="1">
        <f t="shared" si="1"/>
        <v>0.50171665943996668</v>
      </c>
      <c r="M12" s="1">
        <f>SUM(L$4:L12)</f>
        <v>11.11312360978631</v>
      </c>
      <c r="N12" s="1">
        <v>12.578831290698709</v>
      </c>
      <c r="O12" s="1">
        <f t="shared" si="2"/>
        <v>0.88347823044608276</v>
      </c>
    </row>
    <row r="13" spans="1:15" ht="16" x14ac:dyDescent="0.2">
      <c r="A13" s="1">
        <v>288285</v>
      </c>
      <c r="B13" s="1" t="s">
        <v>35</v>
      </c>
      <c r="C13" s="1" t="s">
        <v>15</v>
      </c>
      <c r="D13" s="1" t="s">
        <v>15</v>
      </c>
      <c r="E13" s="1" t="s">
        <v>15</v>
      </c>
      <c r="F13" s="2">
        <v>4.461076412E-2</v>
      </c>
      <c r="G13" s="1">
        <v>0.33333333333333298</v>
      </c>
      <c r="I13" s="1">
        <v>10</v>
      </c>
      <c r="J13" s="1">
        <v>0.33333333333333298</v>
      </c>
      <c r="K13" s="1">
        <f t="shared" si="0"/>
        <v>3.4594316186372978</v>
      </c>
      <c r="L13" s="1">
        <f t="shared" si="1"/>
        <v>9.6354942105962502E-2</v>
      </c>
      <c r="M13" s="1">
        <f>SUM(L$4:L13)</f>
        <v>11.209478551892273</v>
      </c>
      <c r="N13" s="1">
        <v>12.675186232804672</v>
      </c>
      <c r="O13" s="1">
        <f t="shared" si="2"/>
        <v>0.88436401217372274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3"/>
  <sheetViews>
    <sheetView workbookViewId="0">
      <selection activeCell="O4" sqref="O4:O13"/>
    </sheetView>
  </sheetViews>
  <sheetFormatPr baseColWidth="10" defaultColWidth="8.83203125" defaultRowHeight="15" x14ac:dyDescent="0.2"/>
  <sheetData>
    <row r="1" spans="1:15" x14ac:dyDescent="0.2">
      <c r="A1" s="1"/>
      <c r="B1" s="1"/>
      <c r="C1" s="1"/>
      <c r="D1" s="1"/>
      <c r="E1" s="1"/>
      <c r="F1" s="1" t="s">
        <v>2</v>
      </c>
      <c r="G1" s="1" t="s">
        <v>13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41</v>
      </c>
      <c r="N1" s="1" t="s">
        <v>40</v>
      </c>
      <c r="O1" s="1" t="s">
        <v>42</v>
      </c>
    </row>
    <row r="2" spans="1:15" ht="16" x14ac:dyDescent="0.2">
      <c r="A2" s="1">
        <v>1994402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/>
      <c r="I2" s="1"/>
      <c r="J2" s="1"/>
      <c r="K2" s="1"/>
      <c r="L2" s="1"/>
      <c r="M2" s="1"/>
      <c r="N2" s="1"/>
      <c r="O2" s="1"/>
    </row>
    <row r="3" spans="1:15" x14ac:dyDescent="0.2">
      <c r="A3" s="1"/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</row>
    <row r="4" spans="1:15" ht="16" x14ac:dyDescent="0.2">
      <c r="A4" s="1">
        <v>3478300</v>
      </c>
      <c r="B4" s="1" t="s">
        <v>23</v>
      </c>
      <c r="C4" s="1" t="s">
        <v>15</v>
      </c>
      <c r="D4" s="1" t="s">
        <v>15</v>
      </c>
      <c r="E4" s="1" t="s">
        <v>24</v>
      </c>
      <c r="F4" s="2">
        <v>0.71903491019999999</v>
      </c>
      <c r="G4" s="1">
        <v>3.3333333333333299</v>
      </c>
      <c r="I4" s="1">
        <v>1</v>
      </c>
      <c r="J4" s="1">
        <v>3.3333333333333299</v>
      </c>
      <c r="K4" s="1">
        <f>LOG(I4+1, 2)</f>
        <v>1</v>
      </c>
      <c r="L4" s="1">
        <f>J4/K4</f>
        <v>3.3333333333333299</v>
      </c>
      <c r="M4" s="1">
        <f>L4</f>
        <v>3.3333333333333299</v>
      </c>
      <c r="N4" s="1">
        <v>4</v>
      </c>
      <c r="O4" s="1">
        <f>M4/N4</f>
        <v>0.83333333333333248</v>
      </c>
    </row>
    <row r="5" spans="1:15" ht="16" x14ac:dyDescent="0.2">
      <c r="A5" s="1">
        <v>1626443</v>
      </c>
      <c r="B5" s="1" t="s">
        <v>21</v>
      </c>
      <c r="C5" s="1" t="s">
        <v>15</v>
      </c>
      <c r="D5" s="1" t="s">
        <v>15</v>
      </c>
      <c r="E5" s="1" t="s">
        <v>22</v>
      </c>
      <c r="F5" s="2">
        <v>0.68012249469999997</v>
      </c>
      <c r="G5" s="1">
        <v>3.3333333333333299</v>
      </c>
      <c r="I5" s="1">
        <v>2</v>
      </c>
      <c r="J5" s="1">
        <v>3.3333333333333299</v>
      </c>
      <c r="K5" s="1">
        <f t="shared" ref="K5:K13" si="0">LOG(I5+1, 2)</f>
        <v>1.5849625007211563</v>
      </c>
      <c r="L5" s="1">
        <f t="shared" ref="L5:L13" si="1">J5/K5</f>
        <v>2.1030991785715223</v>
      </c>
      <c r="M5" s="1">
        <f>SUM(L$4:L5)</f>
        <v>5.4364325119048527</v>
      </c>
      <c r="N5" s="1">
        <v>6.3134090964286731</v>
      </c>
      <c r="O5" s="1">
        <f t="shared" ref="O5:O13" si="2">M5/N5</f>
        <v>0.86109302103994767</v>
      </c>
    </row>
    <row r="6" spans="1:15" ht="16" x14ac:dyDescent="0.2">
      <c r="A6" s="1">
        <v>3386264</v>
      </c>
      <c r="B6" s="1" t="s">
        <v>19</v>
      </c>
      <c r="C6" s="1" t="s">
        <v>15</v>
      </c>
      <c r="D6" s="1" t="s">
        <v>15</v>
      </c>
      <c r="E6" s="1" t="s">
        <v>20</v>
      </c>
      <c r="F6" s="2">
        <v>0.67064917089999998</v>
      </c>
      <c r="G6" s="1">
        <v>3.6666666666666599</v>
      </c>
      <c r="I6" s="1">
        <v>3</v>
      </c>
      <c r="J6" s="1">
        <v>3.6666666666666599</v>
      </c>
      <c r="K6" s="1">
        <f t="shared" si="0"/>
        <v>2</v>
      </c>
      <c r="L6" s="1">
        <f t="shared" si="1"/>
        <v>1.8333333333333299</v>
      </c>
      <c r="M6" s="1">
        <f>SUM(L$4:L6)</f>
        <v>7.269765845238183</v>
      </c>
      <c r="N6" s="1">
        <v>7.9800757630953383</v>
      </c>
      <c r="O6" s="1">
        <f t="shared" si="2"/>
        <v>0.91098957717393425</v>
      </c>
    </row>
    <row r="7" spans="1:15" ht="16" x14ac:dyDescent="0.2">
      <c r="A7" s="1">
        <v>3386256</v>
      </c>
      <c r="B7" s="1" t="s">
        <v>27</v>
      </c>
      <c r="C7" s="1" t="s">
        <v>15</v>
      </c>
      <c r="D7" s="1" t="s">
        <v>15</v>
      </c>
      <c r="E7" s="1" t="s">
        <v>28</v>
      </c>
      <c r="F7" s="2">
        <v>0.66529935600000001</v>
      </c>
      <c r="G7" s="1">
        <v>2.6666666669999999</v>
      </c>
      <c r="I7" s="1">
        <v>4</v>
      </c>
      <c r="J7" s="1">
        <v>2.6666666669999999</v>
      </c>
      <c r="K7" s="1">
        <f t="shared" si="0"/>
        <v>2.3219280948873622</v>
      </c>
      <c r="L7" s="1">
        <f t="shared" si="1"/>
        <v>1.1484708216726069</v>
      </c>
      <c r="M7" s="1">
        <f>SUM(L$4:L7)</f>
        <v>8.41823666691079</v>
      </c>
      <c r="N7" s="1">
        <v>9.4156642900066476</v>
      </c>
      <c r="O7" s="1">
        <f t="shared" si="2"/>
        <v>0.89406720626663794</v>
      </c>
    </row>
    <row r="8" spans="1:15" ht="16" x14ac:dyDescent="0.2">
      <c r="A8" s="1">
        <v>3251083</v>
      </c>
      <c r="B8" s="1" t="s">
        <v>17</v>
      </c>
      <c r="C8" s="1" t="s">
        <v>15</v>
      </c>
      <c r="D8" s="1" t="s">
        <v>15</v>
      </c>
      <c r="E8" s="1" t="s">
        <v>18</v>
      </c>
      <c r="F8" s="2">
        <v>0.61412608619999998</v>
      </c>
      <c r="G8" s="1">
        <v>4</v>
      </c>
      <c r="I8" s="1">
        <v>5</v>
      </c>
      <c r="J8" s="1">
        <v>4</v>
      </c>
      <c r="K8" s="1">
        <f t="shared" si="0"/>
        <v>2.5849625007211561</v>
      </c>
      <c r="L8" s="1">
        <f t="shared" si="1"/>
        <v>1.5474112289381665</v>
      </c>
      <c r="M8" s="1">
        <f>SUM(L$4:L8)</f>
        <v>9.9656478958489565</v>
      </c>
      <c r="N8" s="1">
        <v>10.447271776094375</v>
      </c>
      <c r="O8" s="1">
        <f t="shared" si="2"/>
        <v>0.95389955477682908</v>
      </c>
    </row>
    <row r="9" spans="1:15" ht="16" x14ac:dyDescent="0.2">
      <c r="A9" s="1">
        <v>1330863</v>
      </c>
      <c r="B9" s="1" t="s">
        <v>25</v>
      </c>
      <c r="C9" s="1" t="s">
        <v>15</v>
      </c>
      <c r="D9" s="1" t="s">
        <v>15</v>
      </c>
      <c r="E9" s="1" t="s">
        <v>26</v>
      </c>
      <c r="F9" s="2">
        <v>0.60901641849999999</v>
      </c>
      <c r="G9" s="1">
        <v>2.6666666669999999</v>
      </c>
      <c r="I9" s="1">
        <v>6</v>
      </c>
      <c r="J9" s="1">
        <v>2.6666666669999999</v>
      </c>
      <c r="K9" s="1">
        <f t="shared" si="0"/>
        <v>2.8073549220576042</v>
      </c>
      <c r="L9" s="1">
        <f t="shared" si="1"/>
        <v>0.94988583240679481</v>
      </c>
      <c r="M9" s="1">
        <f>SUM(L$4:L9)</f>
        <v>10.915533728255751</v>
      </c>
      <c r="N9" s="1">
        <v>11.397157608501169</v>
      </c>
      <c r="O9" s="1">
        <f t="shared" si="2"/>
        <v>0.95774175484893054</v>
      </c>
    </row>
    <row r="10" spans="1:15" ht="16" x14ac:dyDescent="0.2">
      <c r="A10" s="1">
        <v>114931</v>
      </c>
      <c r="B10" s="1" t="s">
        <v>33</v>
      </c>
      <c r="C10" s="1" t="s">
        <v>15</v>
      </c>
      <c r="D10" s="1" t="s">
        <v>34</v>
      </c>
      <c r="E10" s="1" t="s">
        <v>15</v>
      </c>
      <c r="F10" s="2">
        <v>0.60809695720000001</v>
      </c>
      <c r="G10" s="1">
        <v>0.33333333333333298</v>
      </c>
      <c r="I10" s="1">
        <v>7</v>
      </c>
      <c r="J10" s="1">
        <v>0.33333333333333298</v>
      </c>
      <c r="K10" s="1">
        <f t="shared" si="0"/>
        <v>3</v>
      </c>
      <c r="L10" s="1">
        <f t="shared" si="1"/>
        <v>0.11111111111111099</v>
      </c>
      <c r="M10" s="1">
        <f>SUM(L$4:L10)</f>
        <v>11.026644839366861</v>
      </c>
      <c r="N10" s="1">
        <v>11.952713164167836</v>
      </c>
      <c r="O10" s="1">
        <f t="shared" si="2"/>
        <v>0.92252233345838441</v>
      </c>
    </row>
    <row r="11" spans="1:15" ht="16" x14ac:dyDescent="0.2">
      <c r="A11" s="1">
        <v>288285</v>
      </c>
      <c r="B11" s="1" t="s">
        <v>35</v>
      </c>
      <c r="C11" s="1" t="s">
        <v>15</v>
      </c>
      <c r="D11" s="1" t="s">
        <v>15</v>
      </c>
      <c r="E11" s="1" t="s">
        <v>15</v>
      </c>
      <c r="F11" s="2">
        <v>0.56175994870000001</v>
      </c>
      <c r="G11" s="1">
        <v>0.33333333333333298</v>
      </c>
      <c r="I11" s="1">
        <v>8</v>
      </c>
      <c r="J11" s="1">
        <v>0.33333333333333298</v>
      </c>
      <c r="K11" s="1">
        <f t="shared" si="0"/>
        <v>3.1699250014423126</v>
      </c>
      <c r="L11" s="1">
        <f t="shared" si="1"/>
        <v>0.10515495892857613</v>
      </c>
      <c r="M11" s="1">
        <f>SUM(L$4:L11)</f>
        <v>11.131799798295438</v>
      </c>
      <c r="N11" s="1">
        <v>12.478487958810716</v>
      </c>
      <c r="O11" s="1">
        <f t="shared" si="2"/>
        <v>0.89207921945667956</v>
      </c>
    </row>
    <row r="12" spans="1:15" ht="16" x14ac:dyDescent="0.2">
      <c r="A12" s="1">
        <v>158953</v>
      </c>
      <c r="B12" s="1" t="s">
        <v>31</v>
      </c>
      <c r="C12" s="1" t="s">
        <v>15</v>
      </c>
      <c r="D12" s="1" t="s">
        <v>15</v>
      </c>
      <c r="E12" s="1" t="s">
        <v>32</v>
      </c>
      <c r="F12" s="2">
        <v>0.5389404297</v>
      </c>
      <c r="G12" s="1">
        <v>1.6666666666666601</v>
      </c>
      <c r="I12" s="1">
        <v>9</v>
      </c>
      <c r="J12" s="1">
        <v>1.6666666666666601</v>
      </c>
      <c r="K12" s="1">
        <f t="shared" si="0"/>
        <v>3.3219280948873626</v>
      </c>
      <c r="L12" s="1">
        <f t="shared" si="1"/>
        <v>0.50171665943996668</v>
      </c>
      <c r="M12" s="1">
        <f>SUM(L$4:L12)</f>
        <v>11.633516457735404</v>
      </c>
      <c r="N12" s="1">
        <v>12.578831290698709</v>
      </c>
      <c r="O12" s="1">
        <f t="shared" si="2"/>
        <v>0.92484875493462504</v>
      </c>
    </row>
    <row r="13" spans="1:15" ht="16" x14ac:dyDescent="0.2">
      <c r="A13" s="1">
        <v>3462200</v>
      </c>
      <c r="B13" s="1" t="s">
        <v>29</v>
      </c>
      <c r="C13" s="1" t="s">
        <v>15</v>
      </c>
      <c r="D13" s="1" t="s">
        <v>15</v>
      </c>
      <c r="E13" s="1" t="s">
        <v>30</v>
      </c>
      <c r="F13" s="2">
        <v>0.53810405729999999</v>
      </c>
      <c r="G13" s="1">
        <v>1.6666666670000001</v>
      </c>
      <c r="I13" s="1">
        <v>10</v>
      </c>
      <c r="J13" s="1">
        <v>1.6666666670000001</v>
      </c>
      <c r="K13" s="1">
        <f t="shared" si="0"/>
        <v>3.4594316186372978</v>
      </c>
      <c r="L13" s="1">
        <f t="shared" si="1"/>
        <v>0.481774710626168</v>
      </c>
      <c r="M13" s="1">
        <f>SUM(L$4:L13)</f>
        <v>12.115291168361571</v>
      </c>
      <c r="N13" s="1">
        <v>12.675186232804672</v>
      </c>
      <c r="O13" s="1">
        <f t="shared" si="2"/>
        <v>0.95582746839695065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opLeftCell="B1" workbookViewId="0">
      <selection activeCell="P4" sqref="P4:P13"/>
    </sheetView>
  </sheetViews>
  <sheetFormatPr baseColWidth="10" defaultColWidth="8.83203125" defaultRowHeight="15" x14ac:dyDescent="0.2"/>
  <sheetData>
    <row r="1" spans="1:16" x14ac:dyDescent="0.2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t="s">
        <v>12</v>
      </c>
      <c r="J1" t="s">
        <v>13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</row>
    <row r="2" spans="1:16" ht="16" x14ac:dyDescent="0.2">
      <c r="A2" s="1">
        <v>1994402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</v>
      </c>
      <c r="H2" s="2">
        <v>1</v>
      </c>
      <c r="I2">
        <v>0.95</v>
      </c>
      <c r="L2" s="1"/>
      <c r="M2" s="1"/>
      <c r="N2" s="1"/>
      <c r="O2" s="1"/>
      <c r="P2" s="1"/>
    </row>
    <row r="3" spans="1:16" x14ac:dyDescent="0.2">
      <c r="A3" s="1"/>
      <c r="B3" s="1"/>
      <c r="C3" s="1"/>
      <c r="D3" s="1"/>
      <c r="E3" s="1"/>
      <c r="F3" s="1"/>
      <c r="G3" s="1"/>
      <c r="H3" s="1"/>
      <c r="L3" s="1"/>
      <c r="M3" s="1"/>
      <c r="N3" s="1"/>
      <c r="O3" s="1"/>
      <c r="P3" s="1"/>
    </row>
    <row r="4" spans="1:16" ht="16" x14ac:dyDescent="0.2">
      <c r="A4" s="1">
        <v>3251083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0.1419680281</v>
      </c>
      <c r="G4" s="2">
        <v>0.64219039680000001</v>
      </c>
      <c r="H4" s="2">
        <v>0.61412608619999998</v>
      </c>
      <c r="I4">
        <v>0.69536865203066667</v>
      </c>
      <c r="J4">
        <v>4</v>
      </c>
      <c r="L4" s="1">
        <v>1</v>
      </c>
      <c r="M4">
        <v>4</v>
      </c>
      <c r="N4" s="1">
        <f>LOG(L4+1, 2)</f>
        <v>1</v>
      </c>
      <c r="O4" s="1">
        <f>M4/N4</f>
        <v>4</v>
      </c>
      <c r="P4" s="1">
        <f>O4</f>
        <v>4</v>
      </c>
    </row>
    <row r="5" spans="1:16" ht="16" x14ac:dyDescent="0.2">
      <c r="A5" s="1">
        <v>3386264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6.8103818940000005E-2</v>
      </c>
      <c r="G5" s="2">
        <v>0.72209227090000006</v>
      </c>
      <c r="H5" s="2">
        <v>0.67064917089999998</v>
      </c>
      <c r="I5">
        <v>0.66867690409626657</v>
      </c>
      <c r="J5">
        <v>3.6666666666666599</v>
      </c>
      <c r="L5" s="1">
        <v>2</v>
      </c>
      <c r="M5">
        <v>3.6666666666666599</v>
      </c>
      <c r="N5" s="1">
        <f t="shared" ref="N5:N13" si="0">LOG(L5+1, 2)</f>
        <v>1.5849625007211563</v>
      </c>
      <c r="O5" s="1">
        <f t="shared" ref="O5:O13" si="1">M5/N5</f>
        <v>2.3134090964286727</v>
      </c>
      <c r="P5" s="1">
        <f>SUM(O$4:O5)</f>
        <v>6.3134090964286731</v>
      </c>
    </row>
    <row r="6" spans="1:16" ht="16" x14ac:dyDescent="0.2">
      <c r="A6" s="1">
        <v>1626443</v>
      </c>
      <c r="B6" s="1" t="s">
        <v>21</v>
      </c>
      <c r="C6" s="1" t="s">
        <v>15</v>
      </c>
      <c r="D6" s="1" t="s">
        <v>15</v>
      </c>
      <c r="E6" s="1" t="s">
        <v>22</v>
      </c>
      <c r="F6" s="2">
        <v>6.1110898009999998E-2</v>
      </c>
      <c r="G6" s="2">
        <v>0.67601400609999995</v>
      </c>
      <c r="H6" s="2">
        <v>0.68012249469999997</v>
      </c>
      <c r="I6">
        <v>0.71001085755606663</v>
      </c>
      <c r="J6">
        <v>3.3333333333333299</v>
      </c>
      <c r="L6" s="1">
        <v>3</v>
      </c>
      <c r="M6">
        <v>3.3333333333333299</v>
      </c>
      <c r="N6" s="1">
        <f t="shared" si="0"/>
        <v>2</v>
      </c>
      <c r="O6" s="1">
        <f t="shared" si="1"/>
        <v>1.666666666666665</v>
      </c>
      <c r="P6" s="1">
        <f>SUM(O$4:O6)</f>
        <v>7.9800757630953383</v>
      </c>
    </row>
    <row r="7" spans="1:16" ht="16" x14ac:dyDescent="0.2">
      <c r="A7" s="1">
        <v>3478300</v>
      </c>
      <c r="B7" s="1" t="s">
        <v>23</v>
      </c>
      <c r="C7" s="1" t="s">
        <v>15</v>
      </c>
      <c r="D7" s="1" t="s">
        <v>15</v>
      </c>
      <c r="E7" s="1" t="s">
        <v>24</v>
      </c>
      <c r="F7" s="2">
        <v>6.9882115280000004E-2</v>
      </c>
      <c r="G7" s="2">
        <v>0.80123949049999998</v>
      </c>
      <c r="H7" s="2">
        <v>0.71903491019999999</v>
      </c>
      <c r="I7">
        <v>0.60570778695286653</v>
      </c>
      <c r="J7">
        <v>3.3333333333333299</v>
      </c>
      <c r="L7" s="1">
        <v>4</v>
      </c>
      <c r="M7">
        <v>3.3333333333333299</v>
      </c>
      <c r="N7" s="1">
        <f t="shared" si="0"/>
        <v>2.3219280948873622</v>
      </c>
      <c r="O7" s="1">
        <f t="shared" si="1"/>
        <v>1.4355885269113089</v>
      </c>
      <c r="P7" s="1">
        <f>SUM(O$4:O7)</f>
        <v>9.4156642900066476</v>
      </c>
    </row>
    <row r="8" spans="1:16" ht="16" x14ac:dyDescent="0.2">
      <c r="A8" s="1">
        <v>1330863</v>
      </c>
      <c r="B8" s="1" t="s">
        <v>25</v>
      </c>
      <c r="C8" s="1" t="s">
        <v>15</v>
      </c>
      <c r="D8" s="1" t="s">
        <v>15</v>
      </c>
      <c r="E8" s="1" t="s">
        <v>26</v>
      </c>
      <c r="F8" s="2">
        <v>0.1907014689</v>
      </c>
      <c r="G8" s="2">
        <v>0.57352918389999996</v>
      </c>
      <c r="H8" s="2">
        <v>0.60901641849999999</v>
      </c>
      <c r="I8">
        <v>0.70169944881666657</v>
      </c>
      <c r="J8">
        <v>2.6666666669999999</v>
      </c>
      <c r="L8" s="1">
        <v>5</v>
      </c>
      <c r="M8">
        <v>2.6666666669999999</v>
      </c>
      <c r="N8" s="1">
        <f t="shared" si="0"/>
        <v>2.5849625007211561</v>
      </c>
      <c r="O8" s="1">
        <f t="shared" si="1"/>
        <v>1.0316074860877285</v>
      </c>
      <c r="P8" s="1">
        <f>SUM(O$4:O8)</f>
        <v>10.447271776094375</v>
      </c>
    </row>
    <row r="9" spans="1:16" ht="16" x14ac:dyDescent="0.2">
      <c r="A9" s="1">
        <v>3386256</v>
      </c>
      <c r="B9" s="1" t="s">
        <v>27</v>
      </c>
      <c r="C9" s="1" t="s">
        <v>15</v>
      </c>
      <c r="D9" s="1" t="s">
        <v>15</v>
      </c>
      <c r="E9" s="1" t="s">
        <v>28</v>
      </c>
      <c r="F9" s="2">
        <v>0.12339037379999999</v>
      </c>
      <c r="G9" s="2">
        <v>0.69675409789999998</v>
      </c>
      <c r="H9" s="2">
        <v>0.66529935600000001</v>
      </c>
      <c r="I9">
        <v>0.70830587765100006</v>
      </c>
      <c r="J9">
        <v>2.6666666669999999</v>
      </c>
      <c r="L9" s="1">
        <v>6</v>
      </c>
      <c r="M9">
        <v>2.6666666669999999</v>
      </c>
      <c r="N9" s="1">
        <f t="shared" si="0"/>
        <v>2.8073549220576042</v>
      </c>
      <c r="O9" s="1">
        <f t="shared" si="1"/>
        <v>0.94988583240679481</v>
      </c>
      <c r="P9" s="1">
        <f>SUM(O$4:O9)</f>
        <v>11.397157608501169</v>
      </c>
    </row>
    <row r="10" spans="1:16" ht="16" x14ac:dyDescent="0.2">
      <c r="A10" s="1">
        <v>3462200</v>
      </c>
      <c r="B10" s="1" t="s">
        <v>29</v>
      </c>
      <c r="C10" s="1" t="s">
        <v>15</v>
      </c>
      <c r="D10" s="1" t="s">
        <v>15</v>
      </c>
      <c r="E10" s="1" t="s">
        <v>30</v>
      </c>
      <c r="F10" s="2">
        <v>9.1388680299999997E-2</v>
      </c>
      <c r="G10" s="2">
        <v>0.74075722690000001</v>
      </c>
      <c r="H10" s="2">
        <v>0.53810405729999999</v>
      </c>
      <c r="I10">
        <v>0.62135528492399994</v>
      </c>
      <c r="J10">
        <v>1.6666666670000001</v>
      </c>
      <c r="L10" s="1">
        <v>7</v>
      </c>
      <c r="M10">
        <v>1.6666666670000001</v>
      </c>
      <c r="N10" s="1">
        <f t="shared" si="0"/>
        <v>3</v>
      </c>
      <c r="O10" s="1">
        <f t="shared" si="1"/>
        <v>0.5555555556666667</v>
      </c>
      <c r="P10" s="1">
        <f>SUM(O$4:O10)</f>
        <v>11.952713164167836</v>
      </c>
    </row>
    <row r="11" spans="1:16" ht="16" x14ac:dyDescent="0.2">
      <c r="A11" s="1">
        <v>158953</v>
      </c>
      <c r="B11" s="1" t="s">
        <v>31</v>
      </c>
      <c r="C11" s="1" t="s">
        <v>15</v>
      </c>
      <c r="D11" s="1" t="s">
        <v>15</v>
      </c>
      <c r="E11" s="1" t="s">
        <v>32</v>
      </c>
      <c r="F11" s="2">
        <v>5.3097361629999999E-2</v>
      </c>
      <c r="G11" s="2">
        <v>0.72102266550000005</v>
      </c>
      <c r="H11" s="2">
        <v>0.5389404297</v>
      </c>
      <c r="I11">
        <v>0.64535921395353335</v>
      </c>
      <c r="J11">
        <v>1.6666666666666601</v>
      </c>
      <c r="L11" s="1">
        <v>8</v>
      </c>
      <c r="M11">
        <v>1.6666666666666601</v>
      </c>
      <c r="N11" s="1">
        <f t="shared" si="0"/>
        <v>3.1699250014423126</v>
      </c>
      <c r="O11" s="1">
        <f t="shared" si="1"/>
        <v>0.52577479464287913</v>
      </c>
      <c r="P11" s="1">
        <f>SUM(O$4:O11)</f>
        <v>12.478487958810716</v>
      </c>
    </row>
    <row r="12" spans="1:16" ht="16" x14ac:dyDescent="0.2">
      <c r="A12" s="1">
        <v>114931</v>
      </c>
      <c r="B12" s="1" t="s">
        <v>33</v>
      </c>
      <c r="C12" s="1" t="s">
        <v>15</v>
      </c>
      <c r="D12" s="1" t="s">
        <v>34</v>
      </c>
      <c r="E12" s="1" t="s">
        <v>15</v>
      </c>
      <c r="F12" s="2">
        <v>0.1415572954</v>
      </c>
      <c r="G12" s="2">
        <v>0.61311423779999996</v>
      </c>
      <c r="H12" s="2">
        <v>0.60809695720000001</v>
      </c>
      <c r="I12">
        <v>0.43960570563933327</v>
      </c>
      <c r="J12">
        <v>0.33333333333333298</v>
      </c>
      <c r="L12" s="1">
        <v>9</v>
      </c>
      <c r="M12">
        <v>0.33333333333333298</v>
      </c>
      <c r="N12" s="1">
        <f t="shared" si="0"/>
        <v>3.3219280948873626</v>
      </c>
      <c r="O12" s="1">
        <f t="shared" si="1"/>
        <v>0.10034333188799362</v>
      </c>
      <c r="P12" s="1">
        <f>SUM(O$4:O12)</f>
        <v>12.578831290698709</v>
      </c>
    </row>
    <row r="13" spans="1:16" ht="16" x14ac:dyDescent="0.2">
      <c r="A13" s="1">
        <v>288285</v>
      </c>
      <c r="B13" s="1" t="s">
        <v>35</v>
      </c>
      <c r="C13" s="1" t="s">
        <v>15</v>
      </c>
      <c r="D13" s="1" t="s">
        <v>15</v>
      </c>
      <c r="E13" s="1" t="s">
        <v>15</v>
      </c>
      <c r="F13" s="2">
        <v>4.461076412E-2</v>
      </c>
      <c r="G13" s="2">
        <v>0.68381053209999998</v>
      </c>
      <c r="H13" s="2">
        <v>0.56175994870000001</v>
      </c>
      <c r="I13">
        <v>0.34114864127813327</v>
      </c>
      <c r="J13">
        <v>0.33333333333333298</v>
      </c>
      <c r="L13" s="1">
        <v>10</v>
      </c>
      <c r="M13">
        <v>0.33333333333333298</v>
      </c>
      <c r="N13" s="1">
        <f t="shared" si="0"/>
        <v>3.4594316186372978</v>
      </c>
      <c r="O13" s="1">
        <f t="shared" si="1"/>
        <v>9.6354942105962502E-2</v>
      </c>
      <c r="P13" s="1">
        <f>SUM(O$4:O13)</f>
        <v>12.675186232804672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2"/>
  <sheetViews>
    <sheetView workbookViewId="0">
      <selection activeCell="G3" sqref="G3:G12"/>
    </sheetView>
  </sheetViews>
  <sheetFormatPr baseColWidth="10" defaultColWidth="8.83203125" defaultRowHeight="15" x14ac:dyDescent="0.2"/>
  <sheetData>
    <row r="1" spans="1:10" x14ac:dyDescent="0.2">
      <c r="A1" s="1" t="s">
        <v>43</v>
      </c>
      <c r="B1" s="1"/>
      <c r="C1" s="1"/>
      <c r="F1" s="1" t="s">
        <v>44</v>
      </c>
      <c r="G1" s="1"/>
      <c r="H1" s="1"/>
    </row>
    <row r="2" spans="1:10" x14ac:dyDescent="0.2">
      <c r="A2" t="s">
        <v>51</v>
      </c>
      <c r="B2" t="s">
        <v>52</v>
      </c>
      <c r="C2" s="1" t="s">
        <v>45</v>
      </c>
      <c r="D2" s="1" t="s">
        <v>46</v>
      </c>
      <c r="E2" s="1" t="s">
        <v>47</v>
      </c>
      <c r="F2" s="1" t="s">
        <v>53</v>
      </c>
      <c r="G2" s="1" t="s">
        <v>54</v>
      </c>
      <c r="H2" s="1" t="s">
        <v>48</v>
      </c>
      <c r="I2" s="1" t="s">
        <v>49</v>
      </c>
      <c r="J2" s="1" t="s">
        <v>50</v>
      </c>
    </row>
    <row r="3" spans="1:10" x14ac:dyDescent="0.2">
      <c r="A3">
        <v>0.83333333333333248</v>
      </c>
      <c r="B3">
        <v>0.66666666674999997</v>
      </c>
      <c r="C3">
        <v>0.41666666675000003</v>
      </c>
      <c r="D3">
        <v>0.66666666674999997</v>
      </c>
      <c r="E3">
        <v>0.83333333333333248</v>
      </c>
      <c r="F3">
        <v>0.83333333333333248</v>
      </c>
      <c r="G3">
        <v>0.83333333333333248</v>
      </c>
      <c r="H3">
        <v>0.83333333333333248</v>
      </c>
      <c r="I3">
        <v>0.66666666674999997</v>
      </c>
      <c r="J3">
        <v>0.83333333333333248</v>
      </c>
    </row>
    <row r="4" spans="1:10" x14ac:dyDescent="0.2">
      <c r="A4">
        <v>0.79446977057738433</v>
      </c>
      <c r="B4">
        <v>0.78880929262856869</v>
      </c>
      <c r="C4">
        <v>0.63041626206039703</v>
      </c>
      <c r="D4">
        <v>0.82212091787650698</v>
      </c>
      <c r="E4">
        <v>0.89440464628788496</v>
      </c>
      <c r="F4">
        <v>0.86109302103994767</v>
      </c>
      <c r="G4">
        <v>0.79446977057738433</v>
      </c>
      <c r="H4">
        <v>0.69453489483357156</v>
      </c>
      <c r="I4">
        <v>0.82212091787650698</v>
      </c>
      <c r="J4">
        <v>0.86109302103994767</v>
      </c>
    </row>
    <row r="5" spans="1:10" x14ac:dyDescent="0.2">
      <c r="A5">
        <v>0.795624778308888</v>
      </c>
      <c r="B5">
        <v>0.83291720873551922</v>
      </c>
      <c r="C5">
        <v>0.60317837068942337</v>
      </c>
      <c r="D5">
        <v>0.8175008870160636</v>
      </c>
      <c r="E5">
        <v>0.87468790654119644</v>
      </c>
      <c r="F5">
        <v>0.84833353045497573</v>
      </c>
      <c r="G5">
        <v>0.85828082502784664</v>
      </c>
      <c r="H5">
        <v>0.77921769676918329</v>
      </c>
      <c r="I5">
        <v>0.67130344460220814</v>
      </c>
      <c r="J5">
        <v>0.91098957717393425</v>
      </c>
    </row>
    <row r="6" spans="1:10" x14ac:dyDescent="0.2">
      <c r="A6">
        <v>0.85727910358502513</v>
      </c>
      <c r="B6">
        <v>0.88888562767386015</v>
      </c>
      <c r="C6">
        <v>0.63318739228651921</v>
      </c>
      <c r="D6">
        <v>0.76909212726189191</v>
      </c>
      <c r="E6">
        <v>0.92428762618398641</v>
      </c>
      <c r="F6">
        <v>0.8409642084925979</v>
      </c>
      <c r="G6">
        <v>0.87988847960929684</v>
      </c>
      <c r="H6">
        <v>0.73664590261357832</v>
      </c>
      <c r="I6">
        <v>0.69092556502144675</v>
      </c>
      <c r="J6">
        <v>0.89406720626663794</v>
      </c>
    </row>
    <row r="7" spans="1:10" x14ac:dyDescent="0.2">
      <c r="A7">
        <v>0.90840103892995705</v>
      </c>
      <c r="B7">
        <v>0.86282845267494157</v>
      </c>
      <c r="C7">
        <v>0.69409405931947066</v>
      </c>
      <c r="D7">
        <v>0.82892201496990436</v>
      </c>
      <c r="E7">
        <v>0.93176378391128833</v>
      </c>
      <c r="F7">
        <v>0.77026689601739073</v>
      </c>
      <c r="G7">
        <v>0.94112089512993691</v>
      </c>
      <c r="H7">
        <v>0.76265059208450492</v>
      </c>
      <c r="I7">
        <v>0.68441579789660267</v>
      </c>
      <c r="J7">
        <v>0.95389955477682908</v>
      </c>
    </row>
    <row r="8" spans="1:10" x14ac:dyDescent="0.2">
      <c r="A8">
        <v>0.88478123466908165</v>
      </c>
      <c r="B8">
        <v>0.87426089169958066</v>
      </c>
      <c r="C8">
        <v>0.74042553907903064</v>
      </c>
      <c r="D8">
        <v>0.86401638024144578</v>
      </c>
      <c r="E8">
        <v>0.95828689460754801</v>
      </c>
      <c r="F8">
        <v>0.8310858440870551</v>
      </c>
      <c r="G8">
        <v>0.91477408394403426</v>
      </c>
      <c r="H8">
        <v>0.70950617798866689</v>
      </c>
      <c r="I8">
        <v>0.73155390363464823</v>
      </c>
      <c r="J8">
        <v>0.95774175484893054</v>
      </c>
    </row>
    <row r="9" spans="1:10" x14ac:dyDescent="0.2">
      <c r="A9">
        <v>0.89013653972137197</v>
      </c>
      <c r="B9">
        <v>0.8801051765167861</v>
      </c>
      <c r="C9">
        <v>0.81756165025958216</v>
      </c>
      <c r="D9">
        <v>0.87033682433541859</v>
      </c>
      <c r="E9">
        <v>0.96022569687072323</v>
      </c>
      <c r="F9">
        <v>0.89471222362602087</v>
      </c>
      <c r="G9">
        <v>0.88155177634325377</v>
      </c>
      <c r="H9">
        <v>0.76948762339797783</v>
      </c>
      <c r="I9">
        <v>0.79980647320470954</v>
      </c>
      <c r="J9">
        <v>0.92252233345838441</v>
      </c>
    </row>
    <row r="10" spans="1:10" x14ac:dyDescent="0.2">
      <c r="A10">
        <v>0.93690007668480779</v>
      </c>
      <c r="B10">
        <v>0.92729137990794042</v>
      </c>
      <c r="C10">
        <v>0.85052929538762601</v>
      </c>
      <c r="D10">
        <v>0.91793461231751938</v>
      </c>
      <c r="E10">
        <v>0.96190156707503349</v>
      </c>
      <c r="F10">
        <v>0.89914847096497408</v>
      </c>
      <c r="G10">
        <v>0.91182322979231623</v>
      </c>
      <c r="H10">
        <v>0.83818843977896429</v>
      </c>
      <c r="I10">
        <v>0.85037602194855033</v>
      </c>
      <c r="J10">
        <v>0.89207921945667956</v>
      </c>
    </row>
    <row r="11" spans="1:10" x14ac:dyDescent="0.2">
      <c r="A11">
        <v>0.9374034347791329</v>
      </c>
      <c r="B11">
        <v>0.92787138810014902</v>
      </c>
      <c r="C11">
        <v>0.85172164690056362</v>
      </c>
      <c r="D11">
        <v>0.91858926092854165</v>
      </c>
      <c r="E11">
        <v>0.96220548431591657</v>
      </c>
      <c r="F11">
        <v>0.93186161391061217</v>
      </c>
      <c r="G11">
        <v>0.94443526416891743</v>
      </c>
      <c r="H11">
        <v>0.83947923625403742</v>
      </c>
      <c r="I11">
        <v>0.88347823044608276</v>
      </c>
      <c r="J11">
        <v>0.92484875493462504</v>
      </c>
    </row>
    <row r="12" spans="1:10" x14ac:dyDescent="0.2">
      <c r="A12">
        <v>0.93787928486189365</v>
      </c>
      <c r="B12">
        <v>0.92841969943034519</v>
      </c>
      <c r="C12">
        <v>0.85284883760735464</v>
      </c>
      <c r="D12">
        <v>0.9192081336540352</v>
      </c>
      <c r="E12">
        <v>0.9624927927864807</v>
      </c>
      <c r="F12">
        <v>0.93237959211828891</v>
      </c>
      <c r="G12">
        <v>0.9448576592963579</v>
      </c>
      <c r="H12">
        <v>0.89391248489144015</v>
      </c>
      <c r="I12">
        <v>0.88436401217372274</v>
      </c>
      <c r="J12">
        <v>0.95582746839695065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"/>
  <sheetViews>
    <sheetView zoomScale="70" zoomScaleNormal="70" workbookViewId="0">
      <selection sqref="A1:S13"/>
    </sheetView>
  </sheetViews>
  <sheetFormatPr baseColWidth="10" defaultColWidth="13.33203125" defaultRowHeight="15" x14ac:dyDescent="0.2"/>
  <cols>
    <col min="1" max="16384" width="13.33203125" style="1"/>
  </cols>
  <sheetData>
    <row r="1" spans="1:19" x14ac:dyDescent="0.2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 ht="16" x14ac:dyDescent="0.2">
      <c r="A2" s="1">
        <v>1994402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</v>
      </c>
      <c r="H2" s="2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f>F2*0.14+G2*0.21+H2*0.21+I2*0.08+J2*0.05+K2*0.05+L2*0+M2*0+N2*0+O2*0+P2*0.1+Q2*0.16</f>
        <v>0.82</v>
      </c>
    </row>
    <row r="4" spans="1:19" ht="16" x14ac:dyDescent="0.2">
      <c r="A4" s="1">
        <v>3251083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0.1419680281</v>
      </c>
      <c r="G4" s="2">
        <v>0.64219039680000001</v>
      </c>
      <c r="H4" s="2">
        <v>0.61412608619999998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>
        <f t="shared" ref="R4:R9" si="0">F4*0.14+G4*0.21+H4*0.21+I4*0.08+J4*0.05+K4*0.05+L4*0+M4*0+N4*0+O4*0+P4*0.1+Q4*0.16</f>
        <v>0.54370198536400005</v>
      </c>
      <c r="S4" s="1">
        <v>4</v>
      </c>
    </row>
    <row r="5" spans="1:19" ht="16" x14ac:dyDescent="0.2">
      <c r="A5" s="1">
        <v>3386264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6.8103818940000005E-2</v>
      </c>
      <c r="G5" s="2">
        <v>0.72209227090000006</v>
      </c>
      <c r="H5" s="2">
        <v>0.67064917089999998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 s="1">
        <f t="shared" si="0"/>
        <v>0.56201023742959999</v>
      </c>
      <c r="S5" s="1">
        <v>3.6666666666666599</v>
      </c>
    </row>
    <row r="6" spans="1:19" ht="16" x14ac:dyDescent="0.2">
      <c r="A6" s="1">
        <v>1626443</v>
      </c>
      <c r="B6" s="1" t="s">
        <v>21</v>
      </c>
      <c r="C6" s="1" t="s">
        <v>15</v>
      </c>
      <c r="D6" s="1" t="s">
        <v>15</v>
      </c>
      <c r="E6" s="1" t="s">
        <v>22</v>
      </c>
      <c r="F6" s="2">
        <v>6.1110898009999998E-2</v>
      </c>
      <c r="G6" s="2">
        <v>0.67601400609999995</v>
      </c>
      <c r="H6" s="2">
        <v>0.68012249469999997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f t="shared" si="0"/>
        <v>0.55334419088940001</v>
      </c>
      <c r="S6" s="1">
        <v>3.3333333333333299</v>
      </c>
    </row>
    <row r="7" spans="1:19" ht="16" x14ac:dyDescent="0.2">
      <c r="A7" s="1">
        <v>3478300</v>
      </c>
      <c r="B7" s="1" t="s">
        <v>23</v>
      </c>
      <c r="C7" s="1" t="s">
        <v>15</v>
      </c>
      <c r="D7" s="1" t="s">
        <v>15</v>
      </c>
      <c r="E7" s="1" t="s">
        <v>24</v>
      </c>
      <c r="F7" s="2">
        <v>6.9882115280000004E-2</v>
      </c>
      <c r="G7" s="2">
        <v>0.80123949049999998</v>
      </c>
      <c r="H7" s="2">
        <v>0.71903491019999999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0.33333333333333298</v>
      </c>
      <c r="R7" s="1">
        <f t="shared" si="0"/>
        <v>0.48237445361953329</v>
      </c>
      <c r="S7" s="1">
        <v>3.3333333333333299</v>
      </c>
    </row>
    <row r="8" spans="1:19" ht="16" x14ac:dyDescent="0.2">
      <c r="A8" s="1">
        <v>1330863</v>
      </c>
      <c r="B8" s="1" t="s">
        <v>25</v>
      </c>
      <c r="C8" s="1" t="s">
        <v>15</v>
      </c>
      <c r="D8" s="1" t="s">
        <v>15</v>
      </c>
      <c r="E8" s="1" t="s">
        <v>26</v>
      </c>
      <c r="F8" s="2">
        <v>0.1907014689</v>
      </c>
      <c r="G8" s="2">
        <v>0.57352918389999996</v>
      </c>
      <c r="H8" s="2">
        <v>0.60901641849999999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f t="shared" si="0"/>
        <v>0.53503278214999994</v>
      </c>
      <c r="S8" s="1">
        <v>2.6666666669999999</v>
      </c>
    </row>
    <row r="9" spans="1:19" ht="16" x14ac:dyDescent="0.2">
      <c r="A9" s="1">
        <v>3386256</v>
      </c>
      <c r="B9" s="1" t="s">
        <v>27</v>
      </c>
      <c r="C9" s="1" t="s">
        <v>15</v>
      </c>
      <c r="D9" s="1" t="s">
        <v>15</v>
      </c>
      <c r="E9" s="1" t="s">
        <v>28</v>
      </c>
      <c r="F9" s="2">
        <v>0.12339037379999999</v>
      </c>
      <c r="G9" s="2">
        <v>0.69675409789999998</v>
      </c>
      <c r="H9" s="2">
        <v>0.66529935600000001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R9" s="1">
        <f t="shared" si="0"/>
        <v>0.56330587765100004</v>
      </c>
      <c r="S9" s="1">
        <v>2.6666666669999999</v>
      </c>
    </row>
    <row r="10" spans="1:19" ht="16" x14ac:dyDescent="0.2">
      <c r="A10" s="1">
        <v>3462200</v>
      </c>
      <c r="B10" s="1" t="s">
        <v>29</v>
      </c>
      <c r="C10" s="1" t="s">
        <v>15</v>
      </c>
      <c r="D10" s="1" t="s">
        <v>15</v>
      </c>
      <c r="E10" s="1" t="s">
        <v>30</v>
      </c>
      <c r="F10" s="2">
        <v>9.1388680299999997E-2</v>
      </c>
      <c r="G10" s="2">
        <v>0.74075722690000001</v>
      </c>
      <c r="H10" s="2">
        <v>0.53810405729999999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f>F10*0.14+G10*0.21+H10*0.21+I10*0.08+J10*0.05+K10*0.05+L10*0+M10*0+N10*0+O10*0+P10*0.1+Q10*0.16</f>
        <v>0.54135528492399998</v>
      </c>
      <c r="S10" s="1">
        <v>1.6666666670000001</v>
      </c>
    </row>
    <row r="11" spans="1:19" ht="16" x14ac:dyDescent="0.2">
      <c r="A11" s="1">
        <v>158953</v>
      </c>
      <c r="B11" s="1" t="s">
        <v>31</v>
      </c>
      <c r="C11" s="1" t="s">
        <v>15</v>
      </c>
      <c r="D11" s="1" t="s">
        <v>15</v>
      </c>
      <c r="E11" s="1" t="s">
        <v>32</v>
      </c>
      <c r="F11" s="2">
        <v>5.3097361629999999E-2</v>
      </c>
      <c r="G11" s="2">
        <v>0.72102266550000005</v>
      </c>
      <c r="H11" s="2">
        <v>0.5389404297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1</v>
      </c>
      <c r="R11" s="1">
        <f>F11*0.14+G11*0.21+H11*0.21+I11*0.08+J11*0.05+K11*0.05+L11*0+M11*0+N11*0+O11*0+P11*0.1+Q11*0.16</f>
        <v>0.53202588062020006</v>
      </c>
      <c r="S11" s="1">
        <v>1.6666666666666601</v>
      </c>
    </row>
    <row r="12" spans="1:19" ht="16" x14ac:dyDescent="0.2">
      <c r="A12" s="1">
        <v>114931</v>
      </c>
      <c r="B12" s="1" t="s">
        <v>33</v>
      </c>
      <c r="C12" s="1" t="s">
        <v>15</v>
      </c>
      <c r="D12" s="1" t="s">
        <v>34</v>
      </c>
      <c r="E12" s="1" t="s">
        <v>15</v>
      </c>
      <c r="F12" s="2">
        <v>0.1415572954</v>
      </c>
      <c r="G12" s="2">
        <v>0.61311423779999996</v>
      </c>
      <c r="H12" s="2">
        <v>0.60809695720000001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f>F12*0.14+G12*0.21+H12*0.21+I12*0.08+J12*0.05+K12*0.05+L12*0+M12*0+N12*0+O12*0+P12*0.1+Q12*0.16</f>
        <v>0.27627237230599999</v>
      </c>
      <c r="S12" s="1">
        <v>0.33333333333333298</v>
      </c>
    </row>
    <row r="13" spans="1:19" ht="16" x14ac:dyDescent="0.2">
      <c r="A13" s="1">
        <v>288285</v>
      </c>
      <c r="B13" s="1" t="s">
        <v>35</v>
      </c>
      <c r="C13" s="1" t="s">
        <v>15</v>
      </c>
      <c r="D13" s="1" t="s">
        <v>15</v>
      </c>
      <c r="E13" s="1" t="s">
        <v>15</v>
      </c>
      <c r="F13" s="2">
        <v>4.461076412E-2</v>
      </c>
      <c r="G13" s="2">
        <v>0.68381053209999998</v>
      </c>
      <c r="H13" s="2">
        <v>0.56175994870000001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>F13*0.14+G13*0.21+H13*0.21+I13*0.08+J13*0.05+K13*0.05+L13*0+M13*0+N13*0+O13*0+P13*0.1+Q13*0.16</f>
        <v>0.26781530794480002</v>
      </c>
      <c r="S13" s="1">
        <v>0.33333333333333298</v>
      </c>
    </row>
    <row r="19" spans="6:8" ht="16" x14ac:dyDescent="0.2">
      <c r="F19" s="2"/>
      <c r="G19" s="2"/>
      <c r="H19" s="2"/>
    </row>
    <row r="20" spans="6:8" ht="16" x14ac:dyDescent="0.2">
      <c r="F20" s="2"/>
      <c r="G20" s="2"/>
      <c r="H20" s="2"/>
    </row>
    <row r="21" spans="6:8" ht="16" x14ac:dyDescent="0.2">
      <c r="F21" s="2"/>
      <c r="G21" s="2"/>
      <c r="H21" s="2"/>
    </row>
    <row r="22" spans="6:8" ht="16" x14ac:dyDescent="0.2">
      <c r="F22" s="2"/>
      <c r="G22" s="2"/>
      <c r="H22" s="2"/>
    </row>
    <row r="23" spans="6:8" ht="16" x14ac:dyDescent="0.2">
      <c r="F23" s="2"/>
      <c r="G23" s="2"/>
      <c r="H23" s="2"/>
    </row>
    <row r="24" spans="6:8" ht="16" x14ac:dyDescent="0.2">
      <c r="F24" s="2"/>
      <c r="G24" s="2"/>
      <c r="H24" s="2"/>
    </row>
    <row r="25" spans="6:8" ht="16" x14ac:dyDescent="0.2">
      <c r="F25" s="2"/>
      <c r="G25" s="2"/>
      <c r="H25" s="2"/>
    </row>
    <row r="26" spans="6:8" ht="16" x14ac:dyDescent="0.2">
      <c r="F26" s="2"/>
      <c r="G26" s="2"/>
      <c r="H26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"/>
  <sheetViews>
    <sheetView tabSelected="1" workbookViewId="0">
      <selection activeCell="W4" sqref="W4:W13"/>
    </sheetView>
  </sheetViews>
  <sheetFormatPr baseColWidth="10" defaultColWidth="8.83203125" defaultRowHeight="15" x14ac:dyDescent="0.2"/>
  <sheetData>
    <row r="1" spans="1:23" x14ac:dyDescent="0.2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41</v>
      </c>
      <c r="V1" s="1" t="s">
        <v>40</v>
      </c>
      <c r="W1" s="1" t="s">
        <v>42</v>
      </c>
    </row>
    <row r="2" spans="1:23" ht="16" x14ac:dyDescent="0.2">
      <c r="A2" s="1">
        <v>1994402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</v>
      </c>
      <c r="H2" s="2">
        <v>1</v>
      </c>
      <c r="I2" s="1">
        <v>1</v>
      </c>
      <c r="J2" s="1">
        <v>1</v>
      </c>
      <c r="K2" s="1">
        <v>0</v>
      </c>
      <c r="L2" s="1">
        <v>1</v>
      </c>
      <c r="M2" s="1">
        <v>1</v>
      </c>
      <c r="N2" s="1">
        <f>F2*0.14+G2*0.21+H2*0.21+I2*0.08+J2*0.05+K2*0.05+L2*0.1+M2*0.16</f>
        <v>0.95</v>
      </c>
      <c r="O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  <c r="V3" s="1"/>
      <c r="W3" s="1"/>
    </row>
    <row r="4" spans="1:23" ht="16" x14ac:dyDescent="0.2">
      <c r="A4" s="1">
        <v>1626443</v>
      </c>
      <c r="B4" s="1" t="s">
        <v>21</v>
      </c>
      <c r="C4" s="1" t="s">
        <v>15</v>
      </c>
      <c r="D4" s="1" t="s">
        <v>15</v>
      </c>
      <c r="E4" s="1" t="s">
        <v>22</v>
      </c>
      <c r="F4" s="2">
        <v>6.1110898009999998E-2</v>
      </c>
      <c r="G4" s="2">
        <v>0.67601400609999995</v>
      </c>
      <c r="H4" s="2">
        <v>0.68012249469999997</v>
      </c>
      <c r="I4" s="1">
        <v>0.91666666666666596</v>
      </c>
      <c r="J4" s="1">
        <v>0.66666666666666596</v>
      </c>
      <c r="K4" s="1">
        <v>1</v>
      </c>
      <c r="L4" s="1">
        <v>1</v>
      </c>
      <c r="M4" s="1">
        <v>1</v>
      </c>
      <c r="N4" s="1">
        <f t="shared" ref="N4:N13" si="0">F4*0.14+G4*0.21+H4*0.21+I4*0.08+J4*0.05+K4*0.05+L4*0.1+M4*0.16</f>
        <v>0.71001085755606663</v>
      </c>
      <c r="O4" s="1">
        <v>3.3333333333333299</v>
      </c>
      <c r="Q4" s="1">
        <v>1</v>
      </c>
      <c r="R4" s="1">
        <v>3.3333333333333299</v>
      </c>
      <c r="S4" s="1">
        <f>LOG(Q4+1, 2)</f>
        <v>1</v>
      </c>
      <c r="T4" s="1">
        <f>R4/S4</f>
        <v>3.3333333333333299</v>
      </c>
      <c r="U4" s="1">
        <f>T4</f>
        <v>3.3333333333333299</v>
      </c>
      <c r="V4" s="1">
        <v>4</v>
      </c>
      <c r="W4" s="1">
        <f>U4/V4</f>
        <v>0.83333333333333248</v>
      </c>
    </row>
    <row r="5" spans="1:23" ht="16" x14ac:dyDescent="0.2">
      <c r="A5" s="1">
        <v>3386256</v>
      </c>
      <c r="B5" s="1" t="s">
        <v>27</v>
      </c>
      <c r="C5" s="1" t="s">
        <v>15</v>
      </c>
      <c r="D5" s="1" t="s">
        <v>15</v>
      </c>
      <c r="E5" s="1" t="s">
        <v>28</v>
      </c>
      <c r="F5" s="2">
        <v>0.12339037379999999</v>
      </c>
      <c r="G5" s="2">
        <v>0.69675409789999998</v>
      </c>
      <c r="H5" s="2">
        <v>0.66529935600000001</v>
      </c>
      <c r="I5" s="1">
        <v>0.66666666666666596</v>
      </c>
      <c r="J5" s="1">
        <v>0.83333333333333304</v>
      </c>
      <c r="K5" s="1">
        <v>1</v>
      </c>
      <c r="L5" s="1">
        <v>1</v>
      </c>
      <c r="M5" s="1">
        <v>1</v>
      </c>
      <c r="N5" s="1">
        <f t="shared" si="0"/>
        <v>0.70830587765100006</v>
      </c>
      <c r="O5" s="1">
        <v>2.6666666669999999</v>
      </c>
      <c r="Q5" s="1">
        <v>2</v>
      </c>
      <c r="R5" s="1">
        <v>2.6666666669999999</v>
      </c>
      <c r="S5" s="1">
        <f t="shared" ref="S5:S13" si="1">LOG(Q5+1, 2)</f>
        <v>1.5849625007211563</v>
      </c>
      <c r="T5" s="1">
        <f t="shared" ref="T5:T13" si="2">R5/S5</f>
        <v>1.6824793430675296</v>
      </c>
      <c r="U5" s="1">
        <f>SUM(T$4:T5)</f>
        <v>5.0158126764008593</v>
      </c>
      <c r="V5" s="1">
        <v>6.3134090964286731</v>
      </c>
      <c r="W5" s="1">
        <f t="shared" ref="W5:W13" si="3">U5/V5</f>
        <v>0.79446977057738433</v>
      </c>
    </row>
    <row r="6" spans="1:23" ht="16" x14ac:dyDescent="0.2">
      <c r="A6" s="1">
        <v>1330863</v>
      </c>
      <c r="B6" s="1" t="s">
        <v>25</v>
      </c>
      <c r="C6" s="1" t="s">
        <v>15</v>
      </c>
      <c r="D6" s="1" t="s">
        <v>15</v>
      </c>
      <c r="E6" s="1" t="s">
        <v>26</v>
      </c>
      <c r="F6" s="2">
        <v>0.1907014689</v>
      </c>
      <c r="G6" s="2">
        <v>0.57352918389999996</v>
      </c>
      <c r="H6" s="2">
        <v>0.60901641849999999</v>
      </c>
      <c r="I6" s="1">
        <v>0.83333333333333304</v>
      </c>
      <c r="J6" s="1">
        <v>1</v>
      </c>
      <c r="K6" s="1">
        <v>1</v>
      </c>
      <c r="L6" s="1">
        <v>1</v>
      </c>
      <c r="M6" s="1">
        <v>1</v>
      </c>
      <c r="N6" s="1">
        <f t="shared" si="0"/>
        <v>0.70169944881666657</v>
      </c>
      <c r="O6" s="1">
        <v>2.6666666669999999</v>
      </c>
      <c r="Q6" s="1">
        <v>3</v>
      </c>
      <c r="R6" s="1">
        <v>2.6666666669999999</v>
      </c>
      <c r="S6" s="1">
        <f t="shared" si="1"/>
        <v>2</v>
      </c>
      <c r="T6" s="1">
        <f t="shared" si="2"/>
        <v>1.3333333334999999</v>
      </c>
      <c r="U6" s="1">
        <f>SUM(T$4:T6)</f>
        <v>6.349146009900859</v>
      </c>
      <c r="V6" s="1">
        <v>7.9800757630953383</v>
      </c>
      <c r="W6" s="1">
        <f t="shared" si="3"/>
        <v>0.795624778308888</v>
      </c>
    </row>
    <row r="7" spans="1:23" ht="16" x14ac:dyDescent="0.2">
      <c r="A7" s="1">
        <v>3251083</v>
      </c>
      <c r="B7" s="1" t="s">
        <v>17</v>
      </c>
      <c r="C7" s="1" t="s">
        <v>15</v>
      </c>
      <c r="D7" s="1" t="s">
        <v>15</v>
      </c>
      <c r="E7" s="1" t="s">
        <v>18</v>
      </c>
      <c r="F7" s="2">
        <v>0.1419680281</v>
      </c>
      <c r="G7" s="2">
        <v>0.64219039680000001</v>
      </c>
      <c r="H7" s="2">
        <v>0.61412608619999998</v>
      </c>
      <c r="I7" s="1">
        <v>0.75</v>
      </c>
      <c r="J7" s="1">
        <v>0.83333333333333304</v>
      </c>
      <c r="K7" s="1">
        <v>1</v>
      </c>
      <c r="L7" s="1">
        <v>1</v>
      </c>
      <c r="M7" s="1">
        <v>1</v>
      </c>
      <c r="N7" s="1">
        <f t="shared" si="0"/>
        <v>0.69536865203066667</v>
      </c>
      <c r="O7" s="1">
        <v>4</v>
      </c>
      <c r="Q7" s="1">
        <v>4</v>
      </c>
      <c r="R7" s="1">
        <v>4</v>
      </c>
      <c r="S7" s="1">
        <f t="shared" si="1"/>
        <v>2.3219280948873622</v>
      </c>
      <c r="T7" s="1">
        <f t="shared" si="2"/>
        <v>1.7227062322935722</v>
      </c>
      <c r="U7" s="1">
        <f>SUM(T$4:T7)</f>
        <v>8.0718522421944314</v>
      </c>
      <c r="V7" s="1">
        <v>9.4156642900066476</v>
      </c>
      <c r="W7" s="1">
        <f t="shared" si="3"/>
        <v>0.85727910358502513</v>
      </c>
    </row>
    <row r="8" spans="1:23" ht="16" x14ac:dyDescent="0.2">
      <c r="A8" s="1">
        <v>3386264</v>
      </c>
      <c r="B8" s="1" t="s">
        <v>19</v>
      </c>
      <c r="C8" s="1" t="s">
        <v>15</v>
      </c>
      <c r="D8" s="1" t="s">
        <v>15</v>
      </c>
      <c r="E8" s="1" t="s">
        <v>20</v>
      </c>
      <c r="F8" s="2">
        <v>6.8103818940000005E-2</v>
      </c>
      <c r="G8" s="2">
        <v>0.72209227090000006</v>
      </c>
      <c r="H8" s="2">
        <v>0.67064917089999998</v>
      </c>
      <c r="I8" s="1">
        <v>0.91666666666666596</v>
      </c>
      <c r="J8" s="1">
        <v>0.66666666666666596</v>
      </c>
      <c r="K8" s="1">
        <v>0</v>
      </c>
      <c r="L8" s="1">
        <v>1</v>
      </c>
      <c r="M8" s="1">
        <v>1</v>
      </c>
      <c r="N8" s="1">
        <f t="shared" si="0"/>
        <v>0.66867690409626657</v>
      </c>
      <c r="O8" s="1">
        <v>3.6666666666666599</v>
      </c>
      <c r="Q8" s="1">
        <v>5</v>
      </c>
      <c r="R8" s="1">
        <v>3.6666666666666599</v>
      </c>
      <c r="S8" s="1">
        <f t="shared" si="1"/>
        <v>2.5849625007211561</v>
      </c>
      <c r="T8" s="1">
        <f t="shared" si="2"/>
        <v>1.4184602931933166</v>
      </c>
      <c r="U8" s="1">
        <f>SUM(T$4:T8)</f>
        <v>9.4903125353877478</v>
      </c>
      <c r="V8" s="1">
        <v>10.447271776094375</v>
      </c>
      <c r="W8" s="1">
        <f t="shared" si="3"/>
        <v>0.90840103892995705</v>
      </c>
    </row>
    <row r="9" spans="1:23" ht="16" x14ac:dyDescent="0.2">
      <c r="A9" s="1">
        <v>158953</v>
      </c>
      <c r="B9" s="1" t="s">
        <v>31</v>
      </c>
      <c r="C9" s="1" t="s">
        <v>15</v>
      </c>
      <c r="D9" s="1" t="s">
        <v>15</v>
      </c>
      <c r="E9" s="1" t="s">
        <v>32</v>
      </c>
      <c r="F9" s="2">
        <v>5.3097361629999999E-2</v>
      </c>
      <c r="G9" s="2">
        <v>0.72102266550000005</v>
      </c>
      <c r="H9" s="2">
        <v>0.5389404297</v>
      </c>
      <c r="I9" s="1">
        <v>1</v>
      </c>
      <c r="J9" s="1">
        <v>0.66666666666666596</v>
      </c>
      <c r="K9" s="1">
        <v>0</v>
      </c>
      <c r="L9" s="1">
        <v>1</v>
      </c>
      <c r="M9" s="1">
        <v>1</v>
      </c>
      <c r="N9" s="1">
        <f t="shared" si="0"/>
        <v>0.64535921395353335</v>
      </c>
      <c r="O9" s="1">
        <v>1.6666666666666601</v>
      </c>
      <c r="Q9" s="1">
        <v>6</v>
      </c>
      <c r="R9" s="1">
        <v>1.6666666666666601</v>
      </c>
      <c r="S9" s="1">
        <f t="shared" si="1"/>
        <v>2.8073549220576042</v>
      </c>
      <c r="T9" s="1">
        <f t="shared" si="2"/>
        <v>0.59367864518003455</v>
      </c>
      <c r="U9" s="1">
        <f>SUM(T$4:T9)</f>
        <v>10.083991180567782</v>
      </c>
      <c r="V9" s="1">
        <v>11.397157608501169</v>
      </c>
      <c r="W9" s="1">
        <f t="shared" si="3"/>
        <v>0.88478123466908165</v>
      </c>
    </row>
    <row r="10" spans="1:23" ht="16" x14ac:dyDescent="0.2">
      <c r="A10" s="1">
        <v>3462200</v>
      </c>
      <c r="B10" s="1" t="s">
        <v>29</v>
      </c>
      <c r="C10" s="1" t="s">
        <v>15</v>
      </c>
      <c r="D10" s="1" t="s">
        <v>15</v>
      </c>
      <c r="E10" s="1" t="s">
        <v>30</v>
      </c>
      <c r="F10" s="2">
        <v>9.1388680299999997E-2</v>
      </c>
      <c r="G10" s="2">
        <v>0.74075722690000001</v>
      </c>
      <c r="H10" s="2">
        <v>0.53810405729999999</v>
      </c>
      <c r="I10" s="1">
        <v>0.58333333333333304</v>
      </c>
      <c r="J10" s="1">
        <v>0.66666666666666596</v>
      </c>
      <c r="K10" s="1">
        <v>0</v>
      </c>
      <c r="L10" s="1">
        <v>1</v>
      </c>
      <c r="M10" s="1">
        <v>1</v>
      </c>
      <c r="N10" s="1">
        <f t="shared" si="0"/>
        <v>0.62135528492399994</v>
      </c>
      <c r="O10" s="1">
        <v>1.6666666670000001</v>
      </c>
      <c r="Q10" s="1">
        <v>7</v>
      </c>
      <c r="R10" s="1">
        <v>1.6666666670000001</v>
      </c>
      <c r="S10" s="1">
        <f t="shared" si="1"/>
        <v>3</v>
      </c>
      <c r="T10" s="1">
        <f t="shared" si="2"/>
        <v>0.5555555556666667</v>
      </c>
      <c r="U10" s="1">
        <f>SUM(T$4:T10)</f>
        <v>10.639546736234449</v>
      </c>
      <c r="V10" s="1">
        <v>11.952713164167836</v>
      </c>
      <c r="W10" s="1">
        <f t="shared" si="3"/>
        <v>0.89013653972137197</v>
      </c>
    </row>
    <row r="11" spans="1:23" ht="16" x14ac:dyDescent="0.2">
      <c r="A11" s="1">
        <v>3478300</v>
      </c>
      <c r="B11" s="1" t="s">
        <v>23</v>
      </c>
      <c r="C11" s="1" t="s">
        <v>15</v>
      </c>
      <c r="D11" s="1" t="s">
        <v>15</v>
      </c>
      <c r="E11" s="1" t="s">
        <v>24</v>
      </c>
      <c r="F11" s="2">
        <v>6.9882115280000004E-2</v>
      </c>
      <c r="G11" s="2">
        <v>0.80123949049999998</v>
      </c>
      <c r="H11" s="2">
        <v>0.71903491019999999</v>
      </c>
      <c r="I11" s="1">
        <v>0.91666666666666596</v>
      </c>
      <c r="J11" s="1">
        <v>1</v>
      </c>
      <c r="K11" s="1">
        <v>0</v>
      </c>
      <c r="L11" s="1">
        <v>1</v>
      </c>
      <c r="M11" s="1">
        <v>0.33333333333333298</v>
      </c>
      <c r="N11" s="1">
        <f t="shared" si="0"/>
        <v>0.60570778695286653</v>
      </c>
      <c r="O11" s="1">
        <v>3.3333333333333299</v>
      </c>
      <c r="Q11" s="1">
        <v>8</v>
      </c>
      <c r="R11" s="1">
        <v>3.3333333333333299</v>
      </c>
      <c r="S11" s="1">
        <f t="shared" si="1"/>
        <v>3.1699250014423126</v>
      </c>
      <c r="T11" s="1">
        <f t="shared" si="2"/>
        <v>1.0515495892857611</v>
      </c>
      <c r="U11" s="1">
        <f>SUM(T$4:T11)</f>
        <v>11.69109632552021</v>
      </c>
      <c r="V11" s="1">
        <v>12.478487958810716</v>
      </c>
      <c r="W11" s="1">
        <f t="shared" si="3"/>
        <v>0.93690007668480779</v>
      </c>
    </row>
    <row r="12" spans="1:23" ht="16" x14ac:dyDescent="0.2">
      <c r="A12" s="1">
        <v>114931</v>
      </c>
      <c r="B12" s="1" t="s">
        <v>33</v>
      </c>
      <c r="C12" s="1" t="s">
        <v>15</v>
      </c>
      <c r="D12" s="1" t="s">
        <v>34</v>
      </c>
      <c r="E12" s="1" t="s">
        <v>15</v>
      </c>
      <c r="F12" s="2">
        <v>0.1415572954</v>
      </c>
      <c r="G12" s="2">
        <v>0.61311423779999996</v>
      </c>
      <c r="H12" s="2">
        <v>0.60809695720000001</v>
      </c>
      <c r="I12" s="1">
        <v>1</v>
      </c>
      <c r="J12" s="1">
        <v>0.66666666666666596</v>
      </c>
      <c r="K12" s="1">
        <v>1</v>
      </c>
      <c r="L12" s="1">
        <v>0</v>
      </c>
      <c r="M12" s="1">
        <v>0</v>
      </c>
      <c r="N12" s="1">
        <f t="shared" si="0"/>
        <v>0.43960570563933327</v>
      </c>
      <c r="O12" s="1">
        <v>0.33333333333333298</v>
      </c>
      <c r="Q12" s="1">
        <v>9</v>
      </c>
      <c r="R12" s="1">
        <v>0.33333333333333298</v>
      </c>
      <c r="S12" s="1">
        <f t="shared" si="1"/>
        <v>3.3219280948873626</v>
      </c>
      <c r="T12" s="1">
        <f t="shared" si="2"/>
        <v>0.10034333188799362</v>
      </c>
      <c r="U12" s="1">
        <f>SUM(T$4:T12)</f>
        <v>11.791439657408203</v>
      </c>
      <c r="V12" s="1">
        <v>12.578831290698709</v>
      </c>
      <c r="W12" s="1">
        <f t="shared" si="3"/>
        <v>0.9374034347791329</v>
      </c>
    </row>
    <row r="13" spans="1:23" ht="16" x14ac:dyDescent="0.2">
      <c r="A13" s="1">
        <v>288285</v>
      </c>
      <c r="B13" s="1" t="s">
        <v>35</v>
      </c>
      <c r="C13" s="1" t="s">
        <v>15</v>
      </c>
      <c r="D13" s="1" t="s">
        <v>15</v>
      </c>
      <c r="E13" s="1" t="s">
        <v>15</v>
      </c>
      <c r="F13" s="2">
        <v>4.461076412E-2</v>
      </c>
      <c r="G13" s="2">
        <v>0.68381053209999998</v>
      </c>
      <c r="H13" s="2">
        <v>0.56175994870000001</v>
      </c>
      <c r="I13" s="1">
        <v>0.5</v>
      </c>
      <c r="J13" s="1">
        <v>0.66666666666666596</v>
      </c>
      <c r="K13" s="1">
        <v>0</v>
      </c>
      <c r="L13" s="1">
        <v>0</v>
      </c>
      <c r="M13" s="1">
        <v>0</v>
      </c>
      <c r="N13" s="1">
        <f t="shared" si="0"/>
        <v>0.34114864127813327</v>
      </c>
      <c r="O13" s="1">
        <v>0.33333333333333298</v>
      </c>
      <c r="Q13" s="1">
        <v>10</v>
      </c>
      <c r="R13" s="1">
        <v>0.33333333333333298</v>
      </c>
      <c r="S13" s="1">
        <f t="shared" si="1"/>
        <v>3.4594316186372978</v>
      </c>
      <c r="T13" s="1">
        <f t="shared" si="2"/>
        <v>9.6354942105962502E-2</v>
      </c>
      <c r="U13" s="1">
        <f>SUM(T$4:T13)</f>
        <v>11.887794599514166</v>
      </c>
      <c r="V13" s="1">
        <v>12.675186232804672</v>
      </c>
      <c r="W13" s="1">
        <f t="shared" si="3"/>
        <v>0.93787928486189365</v>
      </c>
    </row>
  </sheetData>
  <sortState ref="A4:O13">
    <sortCondition descending="1" ref="N4:N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3"/>
  <sheetViews>
    <sheetView workbookViewId="0">
      <selection activeCell="W4" sqref="W4:W13"/>
    </sheetView>
  </sheetViews>
  <sheetFormatPr baseColWidth="10" defaultColWidth="8.83203125" defaultRowHeight="15" x14ac:dyDescent="0.2"/>
  <sheetData>
    <row r="1" spans="1:23" x14ac:dyDescent="0.2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41</v>
      </c>
      <c r="V1" s="1" t="s">
        <v>40</v>
      </c>
      <c r="W1" s="1" t="s">
        <v>42</v>
      </c>
    </row>
    <row r="2" spans="1:23" ht="16" x14ac:dyDescent="0.2">
      <c r="A2" s="1">
        <v>1994402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</v>
      </c>
      <c r="H2" s="2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f>F2*0.14+G2*0.21+H2*0.21+I2*0.08+J2*0.05+K2*0.05+L2*0.1+M2*0.16</f>
        <v>0.82</v>
      </c>
      <c r="O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  <c r="V3" s="1"/>
      <c r="W3" s="1"/>
    </row>
    <row r="4" spans="1:23" ht="16" x14ac:dyDescent="0.2">
      <c r="A4" s="1">
        <v>3386256</v>
      </c>
      <c r="B4" s="1" t="s">
        <v>27</v>
      </c>
      <c r="C4" s="1" t="s">
        <v>15</v>
      </c>
      <c r="D4" s="1" t="s">
        <v>15</v>
      </c>
      <c r="E4" s="1" t="s">
        <v>28</v>
      </c>
      <c r="F4" s="2">
        <v>0.12339037379999999</v>
      </c>
      <c r="G4" s="2">
        <v>0.69675409789999998</v>
      </c>
      <c r="H4" s="2">
        <v>0.66529935600000001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f t="shared" ref="N4:N13" si="0">F4*0.14+G4*0.21+H4*0.21+I4*0.08+J4*0.05+K4*0.05+L4*0.1+M4*0.16</f>
        <v>0.56330587765100004</v>
      </c>
      <c r="O4" s="1">
        <v>2.6666666669999999</v>
      </c>
      <c r="Q4" s="1">
        <v>1</v>
      </c>
      <c r="R4" s="1">
        <v>2.6666666669999999</v>
      </c>
      <c r="S4" s="1">
        <f>LOG(Q4+1, 2)</f>
        <v>1</v>
      </c>
      <c r="T4" s="1">
        <f>R4/S4</f>
        <v>2.6666666669999999</v>
      </c>
      <c r="U4" s="1">
        <f>T4</f>
        <v>2.6666666669999999</v>
      </c>
      <c r="V4" s="1">
        <v>4</v>
      </c>
      <c r="W4" s="1">
        <f>U4/V4</f>
        <v>0.66666666674999997</v>
      </c>
    </row>
    <row r="5" spans="1:23" ht="16" x14ac:dyDescent="0.2">
      <c r="A5" s="1">
        <v>3386264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6.8103818940000005E-2</v>
      </c>
      <c r="G5" s="2">
        <v>0.72209227090000006</v>
      </c>
      <c r="H5" s="2">
        <v>0.67064917089999998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f t="shared" si="0"/>
        <v>0.56201023742959999</v>
      </c>
      <c r="O5" s="1">
        <v>3.6666666666666599</v>
      </c>
      <c r="Q5" s="1">
        <v>2</v>
      </c>
      <c r="R5" s="1">
        <v>3.6666666666666599</v>
      </c>
      <c r="S5" s="1">
        <f t="shared" ref="S5:S13" si="1">LOG(Q5+1, 2)</f>
        <v>1.5849625007211563</v>
      </c>
      <c r="T5" s="1">
        <f t="shared" ref="T5:T13" si="2">R5/S5</f>
        <v>2.3134090964286727</v>
      </c>
      <c r="U5" s="1">
        <f>SUM(T$4:T5)</f>
        <v>4.9800757634286725</v>
      </c>
      <c r="V5" s="1">
        <v>6.3134090964286731</v>
      </c>
      <c r="W5" s="1">
        <f t="shared" ref="W5:W13" si="3">U5/V5</f>
        <v>0.78880929262856869</v>
      </c>
    </row>
    <row r="6" spans="1:23" ht="16" x14ac:dyDescent="0.2">
      <c r="A6" s="1">
        <v>1626443</v>
      </c>
      <c r="B6" s="1" t="s">
        <v>21</v>
      </c>
      <c r="C6" s="1" t="s">
        <v>15</v>
      </c>
      <c r="D6" s="1" t="s">
        <v>15</v>
      </c>
      <c r="E6" s="1" t="s">
        <v>22</v>
      </c>
      <c r="F6" s="2">
        <v>6.1110898009999998E-2</v>
      </c>
      <c r="G6" s="2">
        <v>0.67601400609999995</v>
      </c>
      <c r="H6" s="2">
        <v>0.68012249469999997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f t="shared" si="0"/>
        <v>0.55334419088940001</v>
      </c>
      <c r="O6" s="1">
        <v>3.3333333333333299</v>
      </c>
      <c r="Q6" s="1">
        <v>3</v>
      </c>
      <c r="R6" s="1">
        <v>3.3333333333333299</v>
      </c>
      <c r="S6" s="1">
        <f t="shared" si="1"/>
        <v>2</v>
      </c>
      <c r="T6" s="1">
        <f t="shared" si="2"/>
        <v>1.666666666666665</v>
      </c>
      <c r="U6" s="1">
        <f>SUM(T$4:T6)</f>
        <v>6.6467424300953377</v>
      </c>
      <c r="V6" s="1">
        <v>7.9800757630953383</v>
      </c>
      <c r="W6" s="1">
        <f t="shared" si="3"/>
        <v>0.83291720873551922</v>
      </c>
    </row>
    <row r="7" spans="1:23" ht="16" x14ac:dyDescent="0.2">
      <c r="A7" s="1">
        <v>3251083</v>
      </c>
      <c r="B7" s="1" t="s">
        <v>17</v>
      </c>
      <c r="C7" s="1" t="s">
        <v>15</v>
      </c>
      <c r="D7" s="1" t="s">
        <v>15</v>
      </c>
      <c r="E7" s="1" t="s">
        <v>18</v>
      </c>
      <c r="F7" s="2">
        <v>0.1419680281</v>
      </c>
      <c r="G7" s="2">
        <v>0.64219039680000001</v>
      </c>
      <c r="H7" s="2">
        <v>0.61412608619999998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f t="shared" si="0"/>
        <v>0.54370198536400005</v>
      </c>
      <c r="O7" s="1">
        <v>4</v>
      </c>
      <c r="Q7" s="1">
        <v>4</v>
      </c>
      <c r="R7" s="1">
        <v>4</v>
      </c>
      <c r="S7" s="1">
        <f t="shared" si="1"/>
        <v>2.3219280948873622</v>
      </c>
      <c r="T7" s="1">
        <f t="shared" si="2"/>
        <v>1.7227062322935722</v>
      </c>
      <c r="U7" s="1">
        <f>SUM(T$4:T7)</f>
        <v>8.3694486623889102</v>
      </c>
      <c r="V7" s="1">
        <v>9.4156642900066476</v>
      </c>
      <c r="W7" s="1">
        <f t="shared" si="3"/>
        <v>0.88888562767386015</v>
      </c>
    </row>
    <row r="8" spans="1:23" ht="16" x14ac:dyDescent="0.2">
      <c r="A8" s="1">
        <v>3462200</v>
      </c>
      <c r="B8" s="1" t="s">
        <v>29</v>
      </c>
      <c r="C8" s="1" t="s">
        <v>15</v>
      </c>
      <c r="D8" s="1" t="s">
        <v>15</v>
      </c>
      <c r="E8" s="1" t="s">
        <v>30</v>
      </c>
      <c r="F8" s="2">
        <v>9.1388680299999997E-2</v>
      </c>
      <c r="G8" s="2">
        <v>0.74075722690000001</v>
      </c>
      <c r="H8" s="2">
        <v>0.53810405729999999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f t="shared" si="0"/>
        <v>0.54135528492399998</v>
      </c>
      <c r="O8" s="1">
        <v>1.6666666670000001</v>
      </c>
      <c r="Q8" s="1">
        <v>5</v>
      </c>
      <c r="R8" s="1">
        <v>1.6666666670000001</v>
      </c>
      <c r="S8" s="1">
        <f t="shared" si="1"/>
        <v>2.5849625007211561</v>
      </c>
      <c r="T8" s="1">
        <f t="shared" si="2"/>
        <v>0.64475467885318694</v>
      </c>
      <c r="U8" s="1">
        <f>SUM(T$4:T8)</f>
        <v>9.0142033412420979</v>
      </c>
      <c r="V8" s="1">
        <v>10.447271776094375</v>
      </c>
      <c r="W8" s="1">
        <f t="shared" si="3"/>
        <v>0.86282845267494157</v>
      </c>
    </row>
    <row r="9" spans="1:23" ht="16" x14ac:dyDescent="0.2">
      <c r="A9" s="1">
        <v>1330863</v>
      </c>
      <c r="B9" s="1" t="s">
        <v>25</v>
      </c>
      <c r="C9" s="1" t="s">
        <v>15</v>
      </c>
      <c r="D9" s="1" t="s">
        <v>15</v>
      </c>
      <c r="E9" s="1" t="s">
        <v>26</v>
      </c>
      <c r="F9" s="2">
        <v>0.1907014689</v>
      </c>
      <c r="G9" s="2">
        <v>0.57352918389999996</v>
      </c>
      <c r="H9" s="2">
        <v>0.60901641849999999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f t="shared" si="0"/>
        <v>0.53503278214999994</v>
      </c>
      <c r="O9" s="1">
        <v>2.6666666669999999</v>
      </c>
      <c r="Q9" s="1">
        <v>6</v>
      </c>
      <c r="R9" s="1">
        <v>2.6666666669999999</v>
      </c>
      <c r="S9" s="1">
        <f t="shared" si="1"/>
        <v>2.8073549220576042</v>
      </c>
      <c r="T9" s="1">
        <f t="shared" si="2"/>
        <v>0.94988583240679481</v>
      </c>
      <c r="U9" s="1">
        <f>SUM(T$4:T9)</f>
        <v>9.9640891736488921</v>
      </c>
      <c r="V9" s="1">
        <v>11.397157608501169</v>
      </c>
      <c r="W9" s="1">
        <f t="shared" si="3"/>
        <v>0.87426089169958066</v>
      </c>
    </row>
    <row r="10" spans="1:23" ht="16" x14ac:dyDescent="0.2">
      <c r="A10" s="1">
        <v>158953</v>
      </c>
      <c r="B10" s="1" t="s">
        <v>31</v>
      </c>
      <c r="C10" s="1" t="s">
        <v>15</v>
      </c>
      <c r="D10" s="1" t="s">
        <v>15</v>
      </c>
      <c r="E10" s="1" t="s">
        <v>32</v>
      </c>
      <c r="F10" s="2">
        <v>5.3097361629999999E-2</v>
      </c>
      <c r="G10" s="2">
        <v>0.72102266550000005</v>
      </c>
      <c r="H10" s="2">
        <v>0.5389404297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f t="shared" si="0"/>
        <v>0.53202588062020006</v>
      </c>
      <c r="O10" s="1">
        <v>1.6666666666666601</v>
      </c>
      <c r="Q10" s="1">
        <v>7</v>
      </c>
      <c r="R10" s="1">
        <v>1.6666666666666601</v>
      </c>
      <c r="S10" s="1">
        <f t="shared" si="1"/>
        <v>3</v>
      </c>
      <c r="T10" s="1">
        <f t="shared" si="2"/>
        <v>0.55555555555555336</v>
      </c>
      <c r="U10" s="1">
        <f>SUM(T$4:T10)</f>
        <v>10.519644729204446</v>
      </c>
      <c r="V10" s="1">
        <v>11.952713164167836</v>
      </c>
      <c r="W10" s="1">
        <f t="shared" si="3"/>
        <v>0.8801051765167861</v>
      </c>
    </row>
    <row r="11" spans="1:23" ht="16" x14ac:dyDescent="0.2">
      <c r="A11" s="1">
        <v>3478300</v>
      </c>
      <c r="B11" s="1" t="s">
        <v>23</v>
      </c>
      <c r="C11" s="1" t="s">
        <v>15</v>
      </c>
      <c r="D11" s="1" t="s">
        <v>15</v>
      </c>
      <c r="E11" s="1" t="s">
        <v>24</v>
      </c>
      <c r="F11" s="2">
        <v>6.9882115280000004E-2</v>
      </c>
      <c r="G11" s="2">
        <v>0.80123949049999998</v>
      </c>
      <c r="H11" s="2">
        <v>0.71903491019999999</v>
      </c>
      <c r="I11" s="1">
        <v>0</v>
      </c>
      <c r="J11" s="1">
        <v>0</v>
      </c>
      <c r="K11" s="1">
        <v>0</v>
      </c>
      <c r="L11" s="1">
        <v>1</v>
      </c>
      <c r="M11" s="1">
        <v>0.33333333333333298</v>
      </c>
      <c r="N11" s="1">
        <f t="shared" si="0"/>
        <v>0.48237445361953329</v>
      </c>
      <c r="O11" s="1">
        <v>3.3333333333333299</v>
      </c>
      <c r="Q11" s="1">
        <v>8</v>
      </c>
      <c r="R11" s="1">
        <v>3.3333333333333299</v>
      </c>
      <c r="S11" s="1">
        <f t="shared" si="1"/>
        <v>3.1699250014423126</v>
      </c>
      <c r="T11" s="1">
        <f t="shared" si="2"/>
        <v>1.0515495892857611</v>
      </c>
      <c r="U11" s="1">
        <f>SUM(T$4:T11)</f>
        <v>11.571194318490207</v>
      </c>
      <c r="V11" s="1">
        <v>12.478487958810716</v>
      </c>
      <c r="W11" s="1">
        <f t="shared" si="3"/>
        <v>0.92729137990794042</v>
      </c>
    </row>
    <row r="12" spans="1:23" ht="16" x14ac:dyDescent="0.2">
      <c r="A12" s="1">
        <v>114931</v>
      </c>
      <c r="B12" s="1" t="s">
        <v>33</v>
      </c>
      <c r="C12" s="1" t="s">
        <v>15</v>
      </c>
      <c r="D12" s="1" t="s">
        <v>34</v>
      </c>
      <c r="E12" s="1" t="s">
        <v>15</v>
      </c>
      <c r="F12" s="2">
        <v>0.1415572954</v>
      </c>
      <c r="G12" s="2">
        <v>0.61311423779999996</v>
      </c>
      <c r="H12" s="2">
        <v>0.60809695720000001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f t="shared" si="0"/>
        <v>0.27627237230599999</v>
      </c>
      <c r="O12" s="1">
        <v>0.33333333333333298</v>
      </c>
      <c r="Q12" s="1">
        <v>9</v>
      </c>
      <c r="R12" s="1">
        <v>0.33333333333333298</v>
      </c>
      <c r="S12" s="1">
        <f t="shared" si="1"/>
        <v>3.3219280948873626</v>
      </c>
      <c r="T12" s="1">
        <f t="shared" si="2"/>
        <v>0.10034333188799362</v>
      </c>
      <c r="U12" s="1">
        <f>SUM(T$4:T12)</f>
        <v>11.6715376503782</v>
      </c>
      <c r="V12" s="1">
        <v>12.578831290698709</v>
      </c>
      <c r="W12" s="1">
        <f t="shared" si="3"/>
        <v>0.92787138810014902</v>
      </c>
    </row>
    <row r="13" spans="1:23" ht="16" x14ac:dyDescent="0.2">
      <c r="A13" s="1">
        <v>288285</v>
      </c>
      <c r="B13" s="1" t="s">
        <v>35</v>
      </c>
      <c r="C13" s="1" t="s">
        <v>15</v>
      </c>
      <c r="D13" s="1" t="s">
        <v>15</v>
      </c>
      <c r="E13" s="1" t="s">
        <v>15</v>
      </c>
      <c r="F13" s="2">
        <v>4.461076412E-2</v>
      </c>
      <c r="G13" s="2">
        <v>0.68381053209999998</v>
      </c>
      <c r="H13" s="2">
        <v>0.56175994870000001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f t="shared" si="0"/>
        <v>0.26781530794480002</v>
      </c>
      <c r="O13" s="1">
        <v>0.33333333333333298</v>
      </c>
      <c r="Q13" s="1">
        <v>10</v>
      </c>
      <c r="R13" s="1">
        <v>0.33333333333333298</v>
      </c>
      <c r="S13" s="1">
        <f t="shared" si="1"/>
        <v>3.4594316186372978</v>
      </c>
      <c r="T13" s="1">
        <f t="shared" si="2"/>
        <v>9.6354942105962502E-2</v>
      </c>
      <c r="U13" s="1">
        <f>SUM(T$4:T13)</f>
        <v>11.767892592484163</v>
      </c>
      <c r="V13" s="1">
        <v>12.675186232804672</v>
      </c>
      <c r="W13" s="1">
        <f t="shared" si="3"/>
        <v>0.92841969943034519</v>
      </c>
    </row>
  </sheetData>
  <sortState ref="A4:O13">
    <sortCondition descending="1" ref="N4:N13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"/>
  <sheetViews>
    <sheetView workbookViewId="0">
      <selection activeCell="U4" sqref="U4:U13"/>
    </sheetView>
  </sheetViews>
  <sheetFormatPr baseColWidth="10" defaultColWidth="8.83203125" defaultRowHeight="15" x14ac:dyDescent="0.2"/>
  <sheetData>
    <row r="1" spans="1:21" x14ac:dyDescent="0.2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12</v>
      </c>
      <c r="M1" s="1" t="s">
        <v>13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41</v>
      </c>
      <c r="T1" s="1" t="s">
        <v>40</v>
      </c>
      <c r="U1" s="1" t="s">
        <v>42</v>
      </c>
    </row>
    <row r="2" spans="1:21" ht="16" x14ac:dyDescent="0.2">
      <c r="A2" s="1">
        <v>1994402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</v>
      </c>
      <c r="H2" s="2">
        <v>1</v>
      </c>
      <c r="I2" s="1">
        <v>1</v>
      </c>
      <c r="J2" s="1">
        <v>1</v>
      </c>
      <c r="K2" s="1">
        <v>0</v>
      </c>
      <c r="L2" s="1">
        <f>F2*0.14+G2*0.21+H2*0.21+I2*0.08+J2*0.05+K2*0.05</f>
        <v>0.69</v>
      </c>
      <c r="M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</row>
    <row r="4" spans="1:21" ht="16" x14ac:dyDescent="0.2">
      <c r="A4" s="1">
        <v>3478300</v>
      </c>
      <c r="B4" s="1" t="s">
        <v>23</v>
      </c>
      <c r="C4" s="1" t="s">
        <v>15</v>
      </c>
      <c r="D4" s="1" t="s">
        <v>15</v>
      </c>
      <c r="E4" s="1" t="s">
        <v>24</v>
      </c>
      <c r="F4" s="2">
        <v>6.9882115280000004E-2</v>
      </c>
      <c r="G4" s="2">
        <v>0.80123949049999998</v>
      </c>
      <c r="H4" s="2">
        <v>0.71903491019999999</v>
      </c>
      <c r="I4" s="1">
        <v>0.91666666666666596</v>
      </c>
      <c r="J4" s="1">
        <v>1</v>
      </c>
      <c r="K4" s="1">
        <v>0</v>
      </c>
      <c r="L4" s="1">
        <f t="shared" ref="L4:L13" si="0">F4*0.14+G4*0.21+H4*0.21+I4*0.08+J4*0.05+K4*0.05</f>
        <v>0.45237445361953327</v>
      </c>
      <c r="M4" s="1">
        <v>3.3333333333333299</v>
      </c>
      <c r="O4" s="1">
        <v>1</v>
      </c>
      <c r="P4" s="1">
        <v>3.3333333333333299</v>
      </c>
      <c r="Q4" s="1">
        <f>LOG(O4+1, 2)</f>
        <v>1</v>
      </c>
      <c r="R4" s="1">
        <f>P4/Q4</f>
        <v>3.3333333333333299</v>
      </c>
      <c r="S4" s="1">
        <f>R4</f>
        <v>3.3333333333333299</v>
      </c>
      <c r="T4" s="1">
        <v>4</v>
      </c>
      <c r="U4" s="1">
        <f>S4/T4</f>
        <v>0.83333333333333248</v>
      </c>
    </row>
    <row r="5" spans="1:21" ht="16" x14ac:dyDescent="0.2">
      <c r="A5" s="1">
        <v>1626443</v>
      </c>
      <c r="B5" s="1" t="s">
        <v>21</v>
      </c>
      <c r="C5" s="1" t="s">
        <v>15</v>
      </c>
      <c r="D5" s="1" t="s">
        <v>15</v>
      </c>
      <c r="E5" s="1" t="s">
        <v>22</v>
      </c>
      <c r="F5" s="2">
        <v>6.1110898009999998E-2</v>
      </c>
      <c r="G5" s="2">
        <v>0.67601400609999995</v>
      </c>
      <c r="H5" s="2">
        <v>0.68012249469999997</v>
      </c>
      <c r="I5" s="1">
        <v>0.91666666666666596</v>
      </c>
      <c r="J5" s="1">
        <v>0.66666666666666596</v>
      </c>
      <c r="K5" s="1">
        <v>1</v>
      </c>
      <c r="L5" s="1">
        <f t="shared" si="0"/>
        <v>0.45001085755606657</v>
      </c>
      <c r="M5" s="1">
        <v>3.3333333333333299</v>
      </c>
      <c r="O5" s="1">
        <v>2</v>
      </c>
      <c r="P5" s="1">
        <v>3.3333333333333299</v>
      </c>
      <c r="Q5" s="1">
        <f t="shared" ref="Q5:Q13" si="1">LOG(O5+1, 2)</f>
        <v>1.5849625007211563</v>
      </c>
      <c r="R5" s="1">
        <f t="shared" ref="R5:R13" si="2">P5/Q5</f>
        <v>2.1030991785715223</v>
      </c>
      <c r="S5" s="1">
        <f>SUM(R$4:R5)</f>
        <v>5.4364325119048527</v>
      </c>
      <c r="T5" s="1">
        <v>6.3134090964286731</v>
      </c>
      <c r="U5" s="1">
        <f t="shared" ref="U5:U13" si="3">S5/T5</f>
        <v>0.86109302103994767</v>
      </c>
    </row>
    <row r="6" spans="1:21" ht="16" x14ac:dyDescent="0.2">
      <c r="A6" s="1">
        <v>3386256</v>
      </c>
      <c r="B6" s="1" t="s">
        <v>27</v>
      </c>
      <c r="C6" s="1" t="s">
        <v>15</v>
      </c>
      <c r="D6" s="1" t="s">
        <v>15</v>
      </c>
      <c r="E6" s="1" t="s">
        <v>28</v>
      </c>
      <c r="F6" s="2">
        <v>0.12339037379999999</v>
      </c>
      <c r="G6" s="2">
        <v>0.69675409789999998</v>
      </c>
      <c r="H6" s="2">
        <v>0.66529935600000001</v>
      </c>
      <c r="I6" s="1">
        <v>0.66666666666666596</v>
      </c>
      <c r="J6" s="1">
        <v>0.83333333333333304</v>
      </c>
      <c r="K6" s="1">
        <v>1</v>
      </c>
      <c r="L6" s="1">
        <f t="shared" si="0"/>
        <v>0.448305877651</v>
      </c>
      <c r="M6" s="1">
        <v>2.6666666669999999</v>
      </c>
      <c r="O6" s="1">
        <v>3</v>
      </c>
      <c r="P6" s="1">
        <v>2.6666666669999999</v>
      </c>
      <c r="Q6" s="1">
        <f t="shared" si="1"/>
        <v>2</v>
      </c>
      <c r="R6" s="1">
        <f t="shared" si="2"/>
        <v>1.3333333334999999</v>
      </c>
      <c r="S6" s="1">
        <f>SUM(R$4:R6)</f>
        <v>6.7697658454048524</v>
      </c>
      <c r="T6" s="1">
        <v>7.9800757630953383</v>
      </c>
      <c r="U6" s="1">
        <f t="shared" si="3"/>
        <v>0.84833353045497573</v>
      </c>
    </row>
    <row r="7" spans="1:21" ht="16" x14ac:dyDescent="0.2">
      <c r="A7" s="1">
        <v>1330863</v>
      </c>
      <c r="B7" s="1" t="s">
        <v>25</v>
      </c>
      <c r="C7" s="1" t="s">
        <v>15</v>
      </c>
      <c r="D7" s="1" t="s">
        <v>15</v>
      </c>
      <c r="E7" s="1" t="s">
        <v>26</v>
      </c>
      <c r="F7" s="2">
        <v>0.1907014689</v>
      </c>
      <c r="G7" s="2">
        <v>0.57352918389999996</v>
      </c>
      <c r="H7" s="2">
        <v>0.60901641849999999</v>
      </c>
      <c r="I7" s="1">
        <v>0.83333333333333304</v>
      </c>
      <c r="J7" s="1">
        <v>1</v>
      </c>
      <c r="K7" s="1">
        <v>1</v>
      </c>
      <c r="L7" s="1">
        <f t="shared" si="0"/>
        <v>0.44169944881666656</v>
      </c>
      <c r="M7" s="1">
        <v>2.6666666669999999</v>
      </c>
      <c r="O7" s="1">
        <v>4</v>
      </c>
      <c r="P7" s="1">
        <v>2.6666666669999999</v>
      </c>
      <c r="Q7" s="1">
        <f t="shared" si="1"/>
        <v>2.3219280948873622</v>
      </c>
      <c r="R7" s="1">
        <f t="shared" si="2"/>
        <v>1.1484708216726069</v>
      </c>
      <c r="S7" s="1">
        <f>SUM(R$4:R7)</f>
        <v>7.9182366670774593</v>
      </c>
      <c r="T7" s="1">
        <v>9.4156642900066476</v>
      </c>
      <c r="U7" s="1">
        <f t="shared" si="3"/>
        <v>0.8409642084925979</v>
      </c>
    </row>
    <row r="8" spans="1:21" ht="16" x14ac:dyDescent="0.2">
      <c r="A8" s="1">
        <v>114931</v>
      </c>
      <c r="B8" s="1" t="s">
        <v>33</v>
      </c>
      <c r="C8" s="1" t="s">
        <v>15</v>
      </c>
      <c r="D8" s="1" t="s">
        <v>34</v>
      </c>
      <c r="E8" s="1" t="s">
        <v>15</v>
      </c>
      <c r="F8" s="2">
        <v>0.1415572954</v>
      </c>
      <c r="G8" s="2">
        <v>0.61311423779999996</v>
      </c>
      <c r="H8" s="2">
        <v>0.60809695720000001</v>
      </c>
      <c r="I8" s="1">
        <v>1</v>
      </c>
      <c r="J8" s="1">
        <v>0.66666666666666596</v>
      </c>
      <c r="K8" s="1">
        <v>1</v>
      </c>
      <c r="L8" s="1">
        <f t="shared" si="0"/>
        <v>0.43960570563933327</v>
      </c>
      <c r="M8" s="1">
        <v>0.33333333333333298</v>
      </c>
      <c r="O8" s="1">
        <v>5</v>
      </c>
      <c r="P8" s="1">
        <v>0.33333333333333298</v>
      </c>
      <c r="Q8" s="1">
        <f t="shared" si="1"/>
        <v>2.5849625007211561</v>
      </c>
      <c r="R8" s="1">
        <f t="shared" si="2"/>
        <v>0.12895093574484706</v>
      </c>
      <c r="S8" s="1">
        <f>SUM(R$4:R8)</f>
        <v>8.0471876028223068</v>
      </c>
      <c r="T8" s="1">
        <v>10.447271776094375</v>
      </c>
      <c r="U8" s="1">
        <f t="shared" si="3"/>
        <v>0.77026689601739073</v>
      </c>
    </row>
    <row r="9" spans="1:21" ht="16" x14ac:dyDescent="0.2">
      <c r="A9" s="1">
        <v>3251083</v>
      </c>
      <c r="B9" s="1" t="s">
        <v>17</v>
      </c>
      <c r="C9" s="1" t="s">
        <v>15</v>
      </c>
      <c r="D9" s="1" t="s">
        <v>15</v>
      </c>
      <c r="E9" s="1" t="s">
        <v>18</v>
      </c>
      <c r="F9" s="2">
        <v>0.1419680281</v>
      </c>
      <c r="G9" s="2">
        <v>0.64219039680000001</v>
      </c>
      <c r="H9" s="2">
        <v>0.61412608619999998</v>
      </c>
      <c r="I9" s="1">
        <v>0.75</v>
      </c>
      <c r="J9" s="1">
        <v>0.83333333333333304</v>
      </c>
      <c r="K9" s="1">
        <v>1</v>
      </c>
      <c r="L9" s="1">
        <f t="shared" si="0"/>
        <v>0.4353686520306666</v>
      </c>
      <c r="M9" s="1">
        <v>4</v>
      </c>
      <c r="O9" s="1">
        <v>6</v>
      </c>
      <c r="P9" s="1">
        <v>4</v>
      </c>
      <c r="Q9" s="1">
        <f t="shared" si="1"/>
        <v>2.8073549220576042</v>
      </c>
      <c r="R9" s="1">
        <f t="shared" si="2"/>
        <v>1.4248287484320887</v>
      </c>
      <c r="S9" s="1">
        <f>SUM(R$4:R9)</f>
        <v>9.4720163512543962</v>
      </c>
      <c r="T9" s="1">
        <v>11.397157608501169</v>
      </c>
      <c r="U9" s="1">
        <f t="shared" si="3"/>
        <v>0.8310858440870551</v>
      </c>
    </row>
    <row r="10" spans="1:21" ht="16" x14ac:dyDescent="0.2">
      <c r="A10" s="1">
        <v>3386264</v>
      </c>
      <c r="B10" s="1" t="s">
        <v>19</v>
      </c>
      <c r="C10" s="1" t="s">
        <v>15</v>
      </c>
      <c r="D10" s="1" t="s">
        <v>15</v>
      </c>
      <c r="E10" s="1" t="s">
        <v>20</v>
      </c>
      <c r="F10" s="2">
        <v>6.8103818940000005E-2</v>
      </c>
      <c r="G10" s="2">
        <v>0.72209227090000006</v>
      </c>
      <c r="H10" s="2">
        <v>0.67064917089999998</v>
      </c>
      <c r="I10" s="1">
        <v>0.91666666666666596</v>
      </c>
      <c r="J10" s="1">
        <v>0.66666666666666596</v>
      </c>
      <c r="K10" s="1">
        <v>0</v>
      </c>
      <c r="L10" s="1">
        <f t="shared" si="0"/>
        <v>0.40867690409626656</v>
      </c>
      <c r="M10" s="1">
        <v>3.6666666666666599</v>
      </c>
      <c r="O10" s="1">
        <v>7</v>
      </c>
      <c r="P10" s="1">
        <v>3.6666666666666599</v>
      </c>
      <c r="Q10" s="1">
        <f t="shared" si="1"/>
        <v>3</v>
      </c>
      <c r="R10" s="1">
        <f t="shared" si="2"/>
        <v>1.2222222222222199</v>
      </c>
      <c r="S10" s="1">
        <f>SUM(R$4:R10)</f>
        <v>10.694238573476616</v>
      </c>
      <c r="T10" s="1">
        <v>11.952713164167836</v>
      </c>
      <c r="U10" s="1">
        <f t="shared" si="3"/>
        <v>0.89471222362602087</v>
      </c>
    </row>
    <row r="11" spans="1:21" ht="16" x14ac:dyDescent="0.2">
      <c r="A11" s="1">
        <v>158953</v>
      </c>
      <c r="B11" s="1" t="s">
        <v>31</v>
      </c>
      <c r="C11" s="1" t="s">
        <v>15</v>
      </c>
      <c r="D11" s="1" t="s">
        <v>15</v>
      </c>
      <c r="E11" s="1" t="s">
        <v>32</v>
      </c>
      <c r="F11" s="2">
        <v>5.3097361629999999E-2</v>
      </c>
      <c r="G11" s="2">
        <v>0.72102266550000005</v>
      </c>
      <c r="H11" s="2">
        <v>0.5389404297</v>
      </c>
      <c r="I11" s="1">
        <v>1</v>
      </c>
      <c r="J11" s="1">
        <v>0.66666666666666596</v>
      </c>
      <c r="K11" s="1">
        <v>0</v>
      </c>
      <c r="L11" s="1">
        <f t="shared" si="0"/>
        <v>0.38535921395353334</v>
      </c>
      <c r="M11" s="1">
        <v>1.6666666666666601</v>
      </c>
      <c r="O11" s="1">
        <v>8</v>
      </c>
      <c r="P11" s="1">
        <v>1.6666666666666601</v>
      </c>
      <c r="Q11" s="1">
        <f t="shared" si="1"/>
        <v>3.1699250014423126</v>
      </c>
      <c r="R11" s="1">
        <f t="shared" si="2"/>
        <v>0.52577479464287913</v>
      </c>
      <c r="S11" s="1">
        <f>SUM(R$4:R11)</f>
        <v>11.220013368119496</v>
      </c>
      <c r="T11" s="1">
        <v>12.478487958810716</v>
      </c>
      <c r="U11" s="1">
        <f t="shared" si="3"/>
        <v>0.89914847096497408</v>
      </c>
    </row>
    <row r="12" spans="1:21" ht="16" x14ac:dyDescent="0.2">
      <c r="A12" s="1">
        <v>3462200</v>
      </c>
      <c r="B12" s="1" t="s">
        <v>29</v>
      </c>
      <c r="C12" s="1" t="s">
        <v>15</v>
      </c>
      <c r="D12" s="1" t="s">
        <v>15</v>
      </c>
      <c r="E12" s="1" t="s">
        <v>30</v>
      </c>
      <c r="F12" s="2">
        <v>9.1388680299999997E-2</v>
      </c>
      <c r="G12" s="2">
        <v>0.74075722690000001</v>
      </c>
      <c r="H12" s="2">
        <v>0.53810405729999999</v>
      </c>
      <c r="I12" s="1">
        <v>0.58333333333333304</v>
      </c>
      <c r="J12" s="1">
        <v>0.66666666666666596</v>
      </c>
      <c r="K12" s="1">
        <v>0</v>
      </c>
      <c r="L12" s="1">
        <f t="shared" si="0"/>
        <v>0.36135528492399993</v>
      </c>
      <c r="M12" s="1">
        <v>1.6666666670000001</v>
      </c>
      <c r="O12" s="1">
        <v>9</v>
      </c>
      <c r="P12" s="1">
        <v>1.6666666670000001</v>
      </c>
      <c r="Q12" s="1">
        <f t="shared" si="1"/>
        <v>3.3219280948873626</v>
      </c>
      <c r="R12" s="1">
        <f t="shared" si="2"/>
        <v>0.50171665954031197</v>
      </c>
      <c r="S12" s="1">
        <f>SUM(R$4:R12)</f>
        <v>11.721730027659808</v>
      </c>
      <c r="T12" s="1">
        <v>12.578831290698709</v>
      </c>
      <c r="U12" s="1">
        <f t="shared" si="3"/>
        <v>0.93186161391061217</v>
      </c>
    </row>
    <row r="13" spans="1:21" ht="16" x14ac:dyDescent="0.2">
      <c r="A13" s="1">
        <v>288285</v>
      </c>
      <c r="B13" s="1" t="s">
        <v>35</v>
      </c>
      <c r="C13" s="1" t="s">
        <v>15</v>
      </c>
      <c r="D13" s="1" t="s">
        <v>15</v>
      </c>
      <c r="E13" s="1" t="s">
        <v>15</v>
      </c>
      <c r="F13" s="2">
        <v>4.461076412E-2</v>
      </c>
      <c r="G13" s="2">
        <v>0.68381053209999998</v>
      </c>
      <c r="H13" s="2">
        <v>0.56175994870000001</v>
      </c>
      <c r="I13" s="1">
        <v>0.5</v>
      </c>
      <c r="J13" s="1">
        <v>0.66666666666666596</v>
      </c>
      <c r="K13" s="1">
        <v>0</v>
      </c>
      <c r="L13" s="1">
        <f t="shared" si="0"/>
        <v>0.34114864127813327</v>
      </c>
      <c r="M13" s="1">
        <v>0.33333333333333298</v>
      </c>
      <c r="O13" s="1">
        <v>10</v>
      </c>
      <c r="P13" s="1">
        <v>0.33333333333333298</v>
      </c>
      <c r="Q13" s="1">
        <f t="shared" si="1"/>
        <v>3.4594316186372978</v>
      </c>
      <c r="R13" s="1">
        <f t="shared" si="2"/>
        <v>9.6354942105962502E-2</v>
      </c>
      <c r="S13" s="1">
        <f>SUM(R$4:R13)</f>
        <v>11.818084969765771</v>
      </c>
      <c r="T13" s="1">
        <v>12.675186232804672</v>
      </c>
      <c r="U13" s="1">
        <f t="shared" si="3"/>
        <v>0.93237959211828891</v>
      </c>
    </row>
  </sheetData>
  <sortState ref="A4:M13">
    <sortCondition descending="1" ref="L4:L13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3"/>
  <sheetViews>
    <sheetView workbookViewId="0">
      <selection activeCell="U4" sqref="U4:U13"/>
    </sheetView>
  </sheetViews>
  <sheetFormatPr baseColWidth="10" defaultColWidth="8.83203125" defaultRowHeight="15" x14ac:dyDescent="0.2"/>
  <sheetData>
    <row r="1" spans="1:21" x14ac:dyDescent="0.2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12</v>
      </c>
      <c r="M1" s="1" t="s">
        <v>13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41</v>
      </c>
      <c r="T1" s="1" t="s">
        <v>40</v>
      </c>
      <c r="U1" s="1" t="s">
        <v>42</v>
      </c>
    </row>
    <row r="2" spans="1:21" ht="16" x14ac:dyDescent="0.2">
      <c r="A2" s="1">
        <v>1994402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</v>
      </c>
      <c r="H2" s="2">
        <v>1</v>
      </c>
      <c r="I2" s="1">
        <v>0</v>
      </c>
      <c r="J2" s="1">
        <v>0</v>
      </c>
      <c r="K2" s="1">
        <v>0</v>
      </c>
      <c r="L2" s="1">
        <f>F2*0.14+G2*0.21+H2*0.21+I2*0.08+J2*0.05+K2*0.05</f>
        <v>0.55999999999999994</v>
      </c>
      <c r="M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</row>
    <row r="4" spans="1:21" ht="16" x14ac:dyDescent="0.2">
      <c r="A4" s="1">
        <v>3478300</v>
      </c>
      <c r="B4" s="1" t="s">
        <v>23</v>
      </c>
      <c r="C4" s="1" t="s">
        <v>15</v>
      </c>
      <c r="D4" s="1" t="s">
        <v>15</v>
      </c>
      <c r="E4" s="1" t="s">
        <v>24</v>
      </c>
      <c r="F4" s="2">
        <v>6.9882115280000004E-2</v>
      </c>
      <c r="G4" s="2">
        <v>0.80123949049999998</v>
      </c>
      <c r="H4" s="2">
        <v>0.71903491019999999</v>
      </c>
      <c r="I4" s="1">
        <v>0</v>
      </c>
      <c r="J4" s="1">
        <v>0</v>
      </c>
      <c r="K4" s="1">
        <v>0</v>
      </c>
      <c r="L4" s="1">
        <f t="shared" ref="L4:L13" si="0">F4*0.14+G4*0.21+H4*0.21+I4*0.08+J4*0.05+K4*0.05</f>
        <v>0.32904112028619997</v>
      </c>
      <c r="M4" s="1">
        <v>3.3333333333333299</v>
      </c>
      <c r="O4" s="1">
        <v>1</v>
      </c>
      <c r="P4" s="1">
        <v>3.3333333333333299</v>
      </c>
      <c r="Q4" s="1">
        <f>LOG(O4+1, 2)</f>
        <v>1</v>
      </c>
      <c r="R4" s="1">
        <f>P4/Q4</f>
        <v>3.3333333333333299</v>
      </c>
      <c r="S4" s="1">
        <f>R4</f>
        <v>3.3333333333333299</v>
      </c>
      <c r="T4" s="1">
        <v>4</v>
      </c>
      <c r="U4" s="1">
        <f>S4/T4</f>
        <v>0.83333333333333248</v>
      </c>
    </row>
    <row r="5" spans="1:21" ht="16" x14ac:dyDescent="0.2">
      <c r="A5" s="1">
        <v>3386256</v>
      </c>
      <c r="B5" s="1" t="s">
        <v>27</v>
      </c>
      <c r="C5" s="1" t="s">
        <v>15</v>
      </c>
      <c r="D5" s="1" t="s">
        <v>15</v>
      </c>
      <c r="E5" s="1" t="s">
        <v>28</v>
      </c>
      <c r="F5" s="2">
        <v>0.12339037379999999</v>
      </c>
      <c r="G5" s="2">
        <v>0.69675409789999998</v>
      </c>
      <c r="H5" s="2">
        <v>0.66529935600000001</v>
      </c>
      <c r="I5" s="1">
        <v>0</v>
      </c>
      <c r="J5" s="1">
        <v>0</v>
      </c>
      <c r="K5" s="1">
        <v>0</v>
      </c>
      <c r="L5" s="1">
        <f t="shared" si="0"/>
        <v>0.30330587765100003</v>
      </c>
      <c r="M5" s="1">
        <v>2.6666666669999999</v>
      </c>
      <c r="O5" s="1">
        <v>2</v>
      </c>
      <c r="P5" s="1">
        <v>2.6666666669999999</v>
      </c>
      <c r="Q5" s="1">
        <f t="shared" ref="Q5:Q13" si="1">LOG(O5+1, 2)</f>
        <v>1.5849625007211563</v>
      </c>
      <c r="R5" s="1">
        <f t="shared" ref="R5:R13" si="2">P5/Q5</f>
        <v>1.6824793430675296</v>
      </c>
      <c r="S5" s="1">
        <f>SUM(R$4:R5)</f>
        <v>5.0158126764008593</v>
      </c>
      <c r="T5" s="1">
        <v>6.3134090964286731</v>
      </c>
      <c r="U5" s="1">
        <f t="shared" ref="U5:U13" si="3">S5/T5</f>
        <v>0.79446977057738433</v>
      </c>
    </row>
    <row r="6" spans="1:21" ht="16" x14ac:dyDescent="0.2">
      <c r="A6" s="1">
        <v>3386264</v>
      </c>
      <c r="B6" s="1" t="s">
        <v>19</v>
      </c>
      <c r="C6" s="1" t="s">
        <v>15</v>
      </c>
      <c r="D6" s="1" t="s">
        <v>15</v>
      </c>
      <c r="E6" s="1" t="s">
        <v>20</v>
      </c>
      <c r="F6" s="2">
        <v>6.8103818940000005E-2</v>
      </c>
      <c r="G6" s="2">
        <v>0.72209227090000006</v>
      </c>
      <c r="H6" s="2">
        <v>0.67064917089999998</v>
      </c>
      <c r="I6" s="1">
        <v>0</v>
      </c>
      <c r="J6" s="1">
        <v>0</v>
      </c>
      <c r="K6" s="1">
        <v>0</v>
      </c>
      <c r="L6" s="1">
        <f t="shared" si="0"/>
        <v>0.30201023742959998</v>
      </c>
      <c r="M6" s="1">
        <v>3.6666666666666599</v>
      </c>
      <c r="O6" s="1">
        <v>3</v>
      </c>
      <c r="P6" s="1">
        <v>3.6666666666666599</v>
      </c>
      <c r="Q6" s="1">
        <f t="shared" si="1"/>
        <v>2</v>
      </c>
      <c r="R6" s="1">
        <f t="shared" si="2"/>
        <v>1.8333333333333299</v>
      </c>
      <c r="S6" s="1">
        <f>SUM(R$4:R6)</f>
        <v>6.8491460097341896</v>
      </c>
      <c r="T6" s="1">
        <v>7.9800757630953383</v>
      </c>
      <c r="U6" s="1">
        <f t="shared" si="3"/>
        <v>0.85828082502784664</v>
      </c>
    </row>
    <row r="7" spans="1:21" ht="16" x14ac:dyDescent="0.2">
      <c r="A7" s="1">
        <v>1626443</v>
      </c>
      <c r="B7" s="1" t="s">
        <v>21</v>
      </c>
      <c r="C7" s="1" t="s">
        <v>15</v>
      </c>
      <c r="D7" s="1" t="s">
        <v>15</v>
      </c>
      <c r="E7" s="1" t="s">
        <v>22</v>
      </c>
      <c r="F7" s="2">
        <v>6.1110898009999998E-2</v>
      </c>
      <c r="G7" s="2">
        <v>0.67601400609999995</v>
      </c>
      <c r="H7" s="2">
        <v>0.68012249469999997</v>
      </c>
      <c r="I7" s="1">
        <v>0</v>
      </c>
      <c r="J7" s="1">
        <v>0</v>
      </c>
      <c r="K7" s="1">
        <v>0</v>
      </c>
      <c r="L7" s="1">
        <f t="shared" si="0"/>
        <v>0.2933441908894</v>
      </c>
      <c r="M7" s="1">
        <v>3.3333333333333299</v>
      </c>
      <c r="O7" s="1">
        <v>4</v>
      </c>
      <c r="P7" s="1">
        <v>3.3333333333333299</v>
      </c>
      <c r="Q7" s="1">
        <f t="shared" si="1"/>
        <v>2.3219280948873622</v>
      </c>
      <c r="R7" s="1">
        <f t="shared" si="2"/>
        <v>1.4355885269113089</v>
      </c>
      <c r="S7" s="1">
        <f>SUM(R$4:R7)</f>
        <v>8.2847345366454981</v>
      </c>
      <c r="T7" s="1">
        <v>9.4156642900066476</v>
      </c>
      <c r="U7" s="1">
        <f t="shared" si="3"/>
        <v>0.87988847960929684</v>
      </c>
    </row>
    <row r="8" spans="1:21" ht="16" x14ac:dyDescent="0.2">
      <c r="A8" s="1">
        <v>3251083</v>
      </c>
      <c r="B8" s="1" t="s">
        <v>17</v>
      </c>
      <c r="C8" s="1" t="s">
        <v>15</v>
      </c>
      <c r="D8" s="1" t="s">
        <v>15</v>
      </c>
      <c r="E8" s="1" t="s">
        <v>18</v>
      </c>
      <c r="F8" s="2">
        <v>0.1419680281</v>
      </c>
      <c r="G8" s="2">
        <v>0.64219039680000001</v>
      </c>
      <c r="H8" s="2">
        <v>0.61412608619999998</v>
      </c>
      <c r="I8" s="1">
        <v>0</v>
      </c>
      <c r="J8" s="1">
        <v>0</v>
      </c>
      <c r="K8" s="1">
        <v>0</v>
      </c>
      <c r="L8" s="1">
        <f t="shared" si="0"/>
        <v>0.28370198536399999</v>
      </c>
      <c r="M8" s="1">
        <v>4</v>
      </c>
      <c r="O8" s="1">
        <v>5</v>
      </c>
      <c r="P8" s="1">
        <v>4</v>
      </c>
      <c r="Q8" s="1">
        <f t="shared" si="1"/>
        <v>2.5849625007211561</v>
      </c>
      <c r="R8" s="1">
        <f t="shared" si="2"/>
        <v>1.5474112289381665</v>
      </c>
      <c r="S8" s="1">
        <f>SUM(R$4:R8)</f>
        <v>9.8321457655836646</v>
      </c>
      <c r="T8" s="1">
        <v>10.447271776094375</v>
      </c>
      <c r="U8" s="1">
        <f t="shared" si="3"/>
        <v>0.94112089512993691</v>
      </c>
    </row>
    <row r="9" spans="1:21" ht="16" x14ac:dyDescent="0.2">
      <c r="A9" s="1">
        <v>3462200</v>
      </c>
      <c r="B9" s="1" t="s">
        <v>29</v>
      </c>
      <c r="C9" s="1" t="s">
        <v>15</v>
      </c>
      <c r="D9" s="1" t="s">
        <v>15</v>
      </c>
      <c r="E9" s="1" t="s">
        <v>30</v>
      </c>
      <c r="F9" s="2">
        <v>9.1388680299999997E-2</v>
      </c>
      <c r="G9" s="2">
        <v>0.74075722690000001</v>
      </c>
      <c r="H9" s="2">
        <v>0.53810405729999999</v>
      </c>
      <c r="I9" s="1">
        <v>0</v>
      </c>
      <c r="J9" s="1">
        <v>0</v>
      </c>
      <c r="K9" s="1">
        <v>0</v>
      </c>
      <c r="L9" s="1">
        <f t="shared" si="0"/>
        <v>0.28135528492399997</v>
      </c>
      <c r="M9" s="1">
        <v>1.6666666670000001</v>
      </c>
      <c r="O9" s="1">
        <v>6</v>
      </c>
      <c r="P9" s="1">
        <v>1.6666666670000001</v>
      </c>
      <c r="Q9" s="1">
        <f t="shared" si="1"/>
        <v>2.8073549220576042</v>
      </c>
      <c r="R9" s="1">
        <f t="shared" si="2"/>
        <v>0.59367864529877268</v>
      </c>
      <c r="S9" s="1">
        <f>SUM(R$4:R9)</f>
        <v>10.425824410882438</v>
      </c>
      <c r="T9" s="1">
        <v>11.397157608501169</v>
      </c>
      <c r="U9" s="1">
        <f t="shared" si="3"/>
        <v>0.91477408394403426</v>
      </c>
    </row>
    <row r="10" spans="1:21" ht="16" x14ac:dyDescent="0.2">
      <c r="A10" s="1">
        <v>114931</v>
      </c>
      <c r="B10" s="1" t="s">
        <v>33</v>
      </c>
      <c r="C10" s="1" t="s">
        <v>15</v>
      </c>
      <c r="D10" s="1" t="s">
        <v>34</v>
      </c>
      <c r="E10" s="1" t="s">
        <v>15</v>
      </c>
      <c r="F10" s="2">
        <v>0.1415572954</v>
      </c>
      <c r="G10" s="2">
        <v>0.61311423779999996</v>
      </c>
      <c r="H10" s="2">
        <v>0.60809695720000001</v>
      </c>
      <c r="I10" s="1">
        <v>0</v>
      </c>
      <c r="J10" s="1">
        <v>0</v>
      </c>
      <c r="K10" s="1">
        <v>0</v>
      </c>
      <c r="L10" s="1">
        <f t="shared" si="0"/>
        <v>0.27627237230599999</v>
      </c>
      <c r="M10" s="1">
        <v>0.33333333333333298</v>
      </c>
      <c r="O10" s="1">
        <v>7</v>
      </c>
      <c r="P10" s="1">
        <v>0.33333333333333298</v>
      </c>
      <c r="Q10" s="1">
        <f t="shared" si="1"/>
        <v>3</v>
      </c>
      <c r="R10" s="1">
        <f t="shared" si="2"/>
        <v>0.11111111111111099</v>
      </c>
      <c r="S10" s="1">
        <f>SUM(R$4:R10)</f>
        <v>10.536935521993549</v>
      </c>
      <c r="T10" s="1">
        <v>11.952713164167836</v>
      </c>
      <c r="U10" s="1">
        <f t="shared" si="3"/>
        <v>0.88155177634325377</v>
      </c>
    </row>
    <row r="11" spans="1:21" ht="16" x14ac:dyDescent="0.2">
      <c r="A11" s="1">
        <v>1330863</v>
      </c>
      <c r="B11" s="1" t="s">
        <v>25</v>
      </c>
      <c r="C11" s="1" t="s">
        <v>15</v>
      </c>
      <c r="D11" s="1" t="s">
        <v>15</v>
      </c>
      <c r="E11" s="1" t="s">
        <v>26</v>
      </c>
      <c r="F11" s="2">
        <v>0.1907014689</v>
      </c>
      <c r="G11" s="2">
        <v>0.57352918389999996</v>
      </c>
      <c r="H11" s="2">
        <v>0.60901641849999999</v>
      </c>
      <c r="I11" s="1">
        <v>0</v>
      </c>
      <c r="J11" s="1">
        <v>0</v>
      </c>
      <c r="K11" s="1">
        <v>0</v>
      </c>
      <c r="L11" s="1">
        <f t="shared" si="0"/>
        <v>0.27503278214999993</v>
      </c>
      <c r="M11" s="1">
        <v>2.6666666669999999</v>
      </c>
      <c r="O11" s="1">
        <v>8</v>
      </c>
      <c r="P11" s="1">
        <v>2.6666666669999999</v>
      </c>
      <c r="Q11" s="1">
        <f t="shared" si="1"/>
        <v>3.1699250014423126</v>
      </c>
      <c r="R11" s="1">
        <f t="shared" si="2"/>
        <v>0.84123967153376478</v>
      </c>
      <c r="S11" s="1">
        <f>SUM(R$4:R11)</f>
        <v>11.378175193527314</v>
      </c>
      <c r="T11" s="1">
        <v>12.478487958810716</v>
      </c>
      <c r="U11" s="1">
        <f t="shared" si="3"/>
        <v>0.91182322979231623</v>
      </c>
    </row>
    <row r="12" spans="1:21" ht="16" x14ac:dyDescent="0.2">
      <c r="A12" s="1">
        <v>158953</v>
      </c>
      <c r="B12" s="1" t="s">
        <v>31</v>
      </c>
      <c r="C12" s="1" t="s">
        <v>15</v>
      </c>
      <c r="D12" s="1" t="s">
        <v>15</v>
      </c>
      <c r="E12" s="1" t="s">
        <v>32</v>
      </c>
      <c r="F12" s="2">
        <v>5.3097361629999999E-2</v>
      </c>
      <c r="G12" s="2">
        <v>0.72102266550000005</v>
      </c>
      <c r="H12" s="2">
        <v>0.5389404297</v>
      </c>
      <c r="I12" s="1">
        <v>0</v>
      </c>
      <c r="J12" s="1">
        <v>0</v>
      </c>
      <c r="K12" s="1">
        <v>0</v>
      </c>
      <c r="L12" s="1">
        <f t="shared" si="0"/>
        <v>0.2720258806202</v>
      </c>
      <c r="M12" s="1">
        <v>1.6666666666666601</v>
      </c>
      <c r="O12" s="1">
        <v>9</v>
      </c>
      <c r="P12" s="1">
        <v>1.6666666666666601</v>
      </c>
      <c r="Q12" s="1">
        <f t="shared" si="1"/>
        <v>3.3219280948873626</v>
      </c>
      <c r="R12" s="1">
        <f t="shared" si="2"/>
        <v>0.50171665943996668</v>
      </c>
      <c r="S12" s="1">
        <f>SUM(R$4:R12)</f>
        <v>11.87989185296728</v>
      </c>
      <c r="T12" s="1">
        <v>12.578831290698709</v>
      </c>
      <c r="U12" s="1">
        <f t="shared" si="3"/>
        <v>0.94443526416891743</v>
      </c>
    </row>
    <row r="13" spans="1:21" ht="16" x14ac:dyDescent="0.2">
      <c r="A13" s="1">
        <v>288285</v>
      </c>
      <c r="B13" s="1" t="s">
        <v>35</v>
      </c>
      <c r="C13" s="1" t="s">
        <v>15</v>
      </c>
      <c r="D13" s="1" t="s">
        <v>15</v>
      </c>
      <c r="E13" s="1" t="s">
        <v>15</v>
      </c>
      <c r="F13" s="2">
        <v>4.461076412E-2</v>
      </c>
      <c r="G13" s="2">
        <v>0.68381053209999998</v>
      </c>
      <c r="H13" s="2">
        <v>0.56175994870000001</v>
      </c>
      <c r="I13" s="1">
        <v>0</v>
      </c>
      <c r="J13" s="1">
        <v>0</v>
      </c>
      <c r="K13" s="1">
        <v>0</v>
      </c>
      <c r="L13" s="1">
        <f t="shared" si="0"/>
        <v>0.26781530794480002</v>
      </c>
      <c r="M13" s="1">
        <v>0.33333333333333298</v>
      </c>
      <c r="O13" s="1">
        <v>10</v>
      </c>
      <c r="P13" s="1">
        <v>0.33333333333333298</v>
      </c>
      <c r="Q13" s="1">
        <f t="shared" si="1"/>
        <v>3.4594316186372978</v>
      </c>
      <c r="R13" s="1">
        <f t="shared" si="2"/>
        <v>9.6354942105962502E-2</v>
      </c>
      <c r="S13" s="1">
        <f>SUM(R$4:R13)</f>
        <v>11.976246795073243</v>
      </c>
      <c r="T13" s="1">
        <v>12.675186232804672</v>
      </c>
      <c r="U13" s="1">
        <f t="shared" si="3"/>
        <v>0.9448576592963579</v>
      </c>
    </row>
  </sheetData>
  <sortState ref="A4:M13">
    <sortCondition descending="1" ref="L4:L13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3"/>
  <sheetViews>
    <sheetView workbookViewId="0">
      <selection activeCell="L1" sqref="L1:R13"/>
    </sheetView>
  </sheetViews>
  <sheetFormatPr baseColWidth="10" defaultColWidth="8.83203125" defaultRowHeight="15" x14ac:dyDescent="0.2"/>
  <sheetData>
    <row r="1" spans="1:18" x14ac:dyDescent="0.2">
      <c r="A1" s="1"/>
      <c r="B1" s="1"/>
      <c r="C1" s="1"/>
      <c r="D1" s="1"/>
      <c r="E1" s="1"/>
      <c r="F1" s="1" t="s">
        <v>1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41</v>
      </c>
      <c r="Q1" s="1" t="s">
        <v>40</v>
      </c>
      <c r="R1" s="1" t="s">
        <v>42</v>
      </c>
    </row>
    <row r="2" spans="1:18" ht="16" x14ac:dyDescent="0.2">
      <c r="A2" s="1">
        <v>1994402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>
        <v>1</v>
      </c>
      <c r="H2" s="1">
        <v>1</v>
      </c>
      <c r="I2">
        <f>0.74*F2+0.1*G2+0.16*H2</f>
        <v>1</v>
      </c>
      <c r="J2" s="1"/>
      <c r="L2" s="1"/>
      <c r="M2" s="1"/>
      <c r="N2" s="1"/>
      <c r="O2" s="1"/>
      <c r="P2" s="1"/>
      <c r="Q2" s="1"/>
      <c r="R2" s="1"/>
    </row>
    <row r="3" spans="1:18" x14ac:dyDescent="0.2">
      <c r="A3" s="1"/>
      <c r="B3" s="1"/>
      <c r="C3" s="1"/>
      <c r="D3" s="1"/>
      <c r="E3" s="1"/>
      <c r="F3" s="1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6" x14ac:dyDescent="0.2">
      <c r="A4" s="1">
        <v>3462200</v>
      </c>
      <c r="B4" s="1" t="s">
        <v>29</v>
      </c>
      <c r="C4" s="1" t="s">
        <v>15</v>
      </c>
      <c r="D4" s="1" t="s">
        <v>15</v>
      </c>
      <c r="E4" s="1" t="s">
        <v>30</v>
      </c>
      <c r="F4" s="2">
        <v>0.74075722690000001</v>
      </c>
      <c r="G4" s="1">
        <v>1</v>
      </c>
      <c r="H4" s="1">
        <v>1</v>
      </c>
      <c r="I4">
        <f t="shared" ref="I4:I13" si="0">0.74*F4+0.1*G4+0.16*H4</f>
        <v>0.808160347906</v>
      </c>
      <c r="J4" s="1">
        <v>1.6666666670000001</v>
      </c>
      <c r="L4" s="1">
        <v>1</v>
      </c>
      <c r="M4" s="1">
        <v>1.6666666670000001</v>
      </c>
      <c r="N4" s="1">
        <f>LOG(L4+1, 2)</f>
        <v>1</v>
      </c>
      <c r="O4" s="1">
        <f>M4/N4</f>
        <v>1.6666666670000001</v>
      </c>
      <c r="P4" s="1">
        <f>O4</f>
        <v>1.6666666670000001</v>
      </c>
      <c r="Q4" s="1">
        <v>4</v>
      </c>
      <c r="R4" s="1">
        <f>P4/Q4</f>
        <v>0.41666666675000003</v>
      </c>
    </row>
    <row r="5" spans="1:18" ht="16" x14ac:dyDescent="0.2">
      <c r="A5" s="1">
        <v>3386264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0.72209227090000006</v>
      </c>
      <c r="G5" s="1">
        <v>1</v>
      </c>
      <c r="H5" s="1">
        <v>1</v>
      </c>
      <c r="I5">
        <f t="shared" si="0"/>
        <v>0.79434828046600003</v>
      </c>
      <c r="J5" s="1">
        <v>3.6666666666666599</v>
      </c>
      <c r="L5" s="1">
        <v>2</v>
      </c>
      <c r="M5" s="1">
        <v>3.6666666666666599</v>
      </c>
      <c r="N5" s="1">
        <f t="shared" ref="N5:N13" si="1">LOG(L5+1, 2)</f>
        <v>1.5849625007211563</v>
      </c>
      <c r="O5" s="1">
        <f t="shared" ref="O5:O13" si="2">M5/N5</f>
        <v>2.3134090964286727</v>
      </c>
      <c r="P5" s="1">
        <f>SUM(O$4:O5)</f>
        <v>3.9800757634286725</v>
      </c>
      <c r="Q5" s="1">
        <v>6.3134090964286731</v>
      </c>
      <c r="R5" s="1">
        <f t="shared" ref="R5:R13" si="3">P5/Q5</f>
        <v>0.63041626206039703</v>
      </c>
    </row>
    <row r="6" spans="1:18" ht="16" x14ac:dyDescent="0.2">
      <c r="A6" s="1">
        <v>158953</v>
      </c>
      <c r="B6" s="1" t="s">
        <v>31</v>
      </c>
      <c r="C6" s="1" t="s">
        <v>15</v>
      </c>
      <c r="D6" s="1" t="s">
        <v>15</v>
      </c>
      <c r="E6" s="1" t="s">
        <v>32</v>
      </c>
      <c r="F6" s="2">
        <v>0.72102266550000005</v>
      </c>
      <c r="G6" s="1">
        <v>1</v>
      </c>
      <c r="H6" s="1">
        <v>1</v>
      </c>
      <c r="I6">
        <f t="shared" si="0"/>
        <v>0.79355677247</v>
      </c>
      <c r="J6" s="1">
        <v>1.6666666666666601</v>
      </c>
      <c r="L6" s="1">
        <v>3</v>
      </c>
      <c r="M6" s="1">
        <v>1.6666666666666601</v>
      </c>
      <c r="N6" s="1">
        <f t="shared" si="1"/>
        <v>2</v>
      </c>
      <c r="O6" s="1">
        <f t="shared" si="2"/>
        <v>0.83333333333333004</v>
      </c>
      <c r="P6" s="1">
        <f>SUM(O$4:O6)</f>
        <v>4.8134090967620029</v>
      </c>
      <c r="Q6" s="1">
        <v>7.9800757630953383</v>
      </c>
      <c r="R6" s="1">
        <f t="shared" si="3"/>
        <v>0.60317837068942337</v>
      </c>
    </row>
    <row r="7" spans="1:18" ht="16" x14ac:dyDescent="0.2">
      <c r="A7" s="1">
        <v>3386256</v>
      </c>
      <c r="B7" s="1" t="s">
        <v>27</v>
      </c>
      <c r="C7" s="1" t="s">
        <v>15</v>
      </c>
      <c r="D7" s="1" t="s">
        <v>15</v>
      </c>
      <c r="E7" s="1" t="s">
        <v>28</v>
      </c>
      <c r="F7" s="2">
        <v>0.69675409789999998</v>
      </c>
      <c r="G7" s="1">
        <v>1</v>
      </c>
      <c r="H7" s="1">
        <v>1</v>
      </c>
      <c r="I7">
        <f t="shared" si="0"/>
        <v>0.77559803244600001</v>
      </c>
      <c r="J7" s="1">
        <v>2.6666666669999999</v>
      </c>
      <c r="L7" s="1">
        <v>4</v>
      </c>
      <c r="M7" s="1">
        <v>2.6666666669999999</v>
      </c>
      <c r="N7" s="1">
        <f t="shared" si="1"/>
        <v>2.3219280948873622</v>
      </c>
      <c r="O7" s="1">
        <f t="shared" si="2"/>
        <v>1.1484708216726069</v>
      </c>
      <c r="P7" s="1">
        <f>SUM(O$4:O7)</f>
        <v>5.9618799184346098</v>
      </c>
      <c r="Q7" s="1">
        <v>9.4156642900066476</v>
      </c>
      <c r="R7" s="1">
        <f t="shared" si="3"/>
        <v>0.63318739228651921</v>
      </c>
    </row>
    <row r="8" spans="1:18" ht="16" x14ac:dyDescent="0.2">
      <c r="A8" s="1">
        <v>1626443</v>
      </c>
      <c r="B8" s="1" t="s">
        <v>21</v>
      </c>
      <c r="C8" s="1" t="s">
        <v>15</v>
      </c>
      <c r="D8" s="1" t="s">
        <v>15</v>
      </c>
      <c r="E8" s="1" t="s">
        <v>22</v>
      </c>
      <c r="F8" s="2">
        <v>0.67601400609999995</v>
      </c>
      <c r="G8" s="1">
        <v>1</v>
      </c>
      <c r="H8" s="1">
        <v>1</v>
      </c>
      <c r="I8">
        <f t="shared" si="0"/>
        <v>0.76025036451399997</v>
      </c>
      <c r="J8" s="1">
        <v>3.3333333333333299</v>
      </c>
      <c r="L8" s="1">
        <v>5</v>
      </c>
      <c r="M8" s="1">
        <v>3.3333333333333299</v>
      </c>
      <c r="N8" s="1">
        <f t="shared" si="1"/>
        <v>2.5849625007211561</v>
      </c>
      <c r="O8" s="1">
        <f t="shared" si="2"/>
        <v>1.2895093574484706</v>
      </c>
      <c r="P8" s="1">
        <f>SUM(O$4:O8)</f>
        <v>7.2513892758830805</v>
      </c>
      <c r="Q8" s="1">
        <v>10.447271776094375</v>
      </c>
      <c r="R8" s="1">
        <f t="shared" si="3"/>
        <v>0.69409405931947066</v>
      </c>
    </row>
    <row r="9" spans="1:18" ht="16" x14ac:dyDescent="0.2">
      <c r="A9" s="1">
        <v>3478300</v>
      </c>
      <c r="B9" s="1" t="s">
        <v>23</v>
      </c>
      <c r="C9" s="1" t="s">
        <v>15</v>
      </c>
      <c r="D9" s="1" t="s">
        <v>15</v>
      </c>
      <c r="E9" s="1" t="s">
        <v>24</v>
      </c>
      <c r="F9" s="2">
        <v>0.80123949049999998</v>
      </c>
      <c r="G9" s="1">
        <v>1</v>
      </c>
      <c r="H9" s="1">
        <v>0.33333333333333298</v>
      </c>
      <c r="I9">
        <f t="shared" si="0"/>
        <v>0.74625055630333315</v>
      </c>
      <c r="J9" s="1">
        <v>3.3333333333333299</v>
      </c>
      <c r="L9" s="1">
        <v>6</v>
      </c>
      <c r="M9" s="1">
        <v>3.3333333333333299</v>
      </c>
      <c r="N9" s="1">
        <f t="shared" si="1"/>
        <v>2.8073549220576042</v>
      </c>
      <c r="O9" s="1">
        <f t="shared" si="2"/>
        <v>1.1873572903600726</v>
      </c>
      <c r="P9" s="1">
        <f>SUM(O$4:O9)</f>
        <v>8.4387465662431538</v>
      </c>
      <c r="Q9" s="1">
        <v>11.397157608501169</v>
      </c>
      <c r="R9" s="1">
        <f t="shared" si="3"/>
        <v>0.74042553907903064</v>
      </c>
    </row>
    <row r="10" spans="1:18" ht="16" x14ac:dyDescent="0.2">
      <c r="A10" s="1">
        <v>3251083</v>
      </c>
      <c r="B10" s="1" t="s">
        <v>17</v>
      </c>
      <c r="C10" s="1" t="s">
        <v>15</v>
      </c>
      <c r="D10" s="1" t="s">
        <v>15</v>
      </c>
      <c r="E10" s="1" t="s">
        <v>18</v>
      </c>
      <c r="F10" s="2">
        <v>0.64219039680000001</v>
      </c>
      <c r="G10" s="1">
        <v>1</v>
      </c>
      <c r="H10" s="1">
        <v>1</v>
      </c>
      <c r="I10">
        <f t="shared" si="0"/>
        <v>0.73522089363200005</v>
      </c>
      <c r="J10" s="1">
        <v>4</v>
      </c>
      <c r="L10" s="1">
        <v>7</v>
      </c>
      <c r="M10" s="1">
        <v>4</v>
      </c>
      <c r="N10" s="1">
        <f t="shared" si="1"/>
        <v>3</v>
      </c>
      <c r="O10" s="1">
        <f t="shared" si="2"/>
        <v>1.3333333333333333</v>
      </c>
      <c r="P10" s="1">
        <f>SUM(O$4:O10)</f>
        <v>9.7720798995764877</v>
      </c>
      <c r="Q10" s="1">
        <v>11.952713164167836</v>
      </c>
      <c r="R10" s="1">
        <f t="shared" si="3"/>
        <v>0.81756165025958216</v>
      </c>
    </row>
    <row r="11" spans="1:18" ht="16" x14ac:dyDescent="0.2">
      <c r="A11" s="1">
        <v>1330863</v>
      </c>
      <c r="B11" s="1" t="s">
        <v>25</v>
      </c>
      <c r="C11" s="1" t="s">
        <v>15</v>
      </c>
      <c r="D11" s="1" t="s">
        <v>15</v>
      </c>
      <c r="E11" s="1" t="s">
        <v>26</v>
      </c>
      <c r="F11" s="2">
        <v>0.57352918389999996</v>
      </c>
      <c r="G11" s="1">
        <v>1</v>
      </c>
      <c r="H11" s="1">
        <v>1</v>
      </c>
      <c r="I11">
        <f t="shared" si="0"/>
        <v>0.684411596086</v>
      </c>
      <c r="J11" s="1">
        <v>2.6666666669999999</v>
      </c>
      <c r="L11" s="1">
        <v>8</v>
      </c>
      <c r="M11" s="1">
        <v>2.6666666669999999</v>
      </c>
      <c r="N11" s="1">
        <f t="shared" si="1"/>
        <v>3.1699250014423126</v>
      </c>
      <c r="O11" s="1">
        <f t="shared" si="2"/>
        <v>0.84123967153376478</v>
      </c>
      <c r="P11" s="1">
        <f>SUM(O$4:O11)</f>
        <v>10.613319571110253</v>
      </c>
      <c r="Q11" s="1">
        <v>12.478487958810716</v>
      </c>
      <c r="R11" s="1">
        <f t="shared" si="3"/>
        <v>0.85052929538762601</v>
      </c>
    </row>
    <row r="12" spans="1:18" ht="16" x14ac:dyDescent="0.2">
      <c r="A12" s="1">
        <v>288285</v>
      </c>
      <c r="B12" s="1" t="s">
        <v>35</v>
      </c>
      <c r="C12" s="1" t="s">
        <v>15</v>
      </c>
      <c r="D12" s="1" t="s">
        <v>15</v>
      </c>
      <c r="E12" s="1" t="s">
        <v>15</v>
      </c>
      <c r="F12" s="2">
        <v>0.68381053209999998</v>
      </c>
      <c r="G12" s="1">
        <v>0</v>
      </c>
      <c r="H12" s="1">
        <v>0</v>
      </c>
      <c r="I12">
        <f t="shared" si="0"/>
        <v>0.50601979375399997</v>
      </c>
      <c r="J12" s="1">
        <v>0.33333333333333298</v>
      </c>
      <c r="L12" s="1">
        <v>9</v>
      </c>
      <c r="M12" s="1">
        <v>0.33333333333333298</v>
      </c>
      <c r="N12" s="1">
        <f t="shared" si="1"/>
        <v>3.3219280948873626</v>
      </c>
      <c r="O12" s="1">
        <f t="shared" si="2"/>
        <v>0.10034333188799362</v>
      </c>
      <c r="P12" s="1">
        <f>SUM(O$4:O12)</f>
        <v>10.713662902998246</v>
      </c>
      <c r="Q12" s="1">
        <v>12.578831290698709</v>
      </c>
      <c r="R12" s="1">
        <f t="shared" si="3"/>
        <v>0.85172164690056362</v>
      </c>
    </row>
    <row r="13" spans="1:18" ht="16" x14ac:dyDescent="0.2">
      <c r="A13" s="1">
        <v>114931</v>
      </c>
      <c r="B13" s="1" t="s">
        <v>33</v>
      </c>
      <c r="C13" s="1" t="s">
        <v>15</v>
      </c>
      <c r="D13" s="1" t="s">
        <v>34</v>
      </c>
      <c r="E13" s="1" t="s">
        <v>15</v>
      </c>
      <c r="F13" s="2">
        <v>0.61311423779999996</v>
      </c>
      <c r="G13" s="1">
        <v>0</v>
      </c>
      <c r="H13" s="1">
        <v>0</v>
      </c>
      <c r="I13">
        <f t="shared" si="0"/>
        <v>0.45370453597199994</v>
      </c>
      <c r="J13" s="1">
        <v>0.33333333333333298</v>
      </c>
      <c r="L13" s="1">
        <v>10</v>
      </c>
      <c r="M13" s="1">
        <v>0.33333333333333298</v>
      </c>
      <c r="N13" s="1">
        <f t="shared" si="1"/>
        <v>3.4594316186372978</v>
      </c>
      <c r="O13" s="1">
        <f t="shared" si="2"/>
        <v>9.6354942105962502E-2</v>
      </c>
      <c r="P13" s="1">
        <f>SUM(O$4:O13)</f>
        <v>10.810017845104209</v>
      </c>
      <c r="Q13" s="1">
        <v>12.675186232804672</v>
      </c>
      <c r="R13" s="1">
        <f t="shared" si="3"/>
        <v>0.85284883760735464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"/>
  <sheetViews>
    <sheetView workbookViewId="0">
      <selection activeCell="R4" sqref="R4:R13"/>
    </sheetView>
  </sheetViews>
  <sheetFormatPr baseColWidth="10" defaultColWidth="8.83203125" defaultRowHeight="15" x14ac:dyDescent="0.2"/>
  <sheetData>
    <row r="1" spans="1:18" x14ac:dyDescent="0.2">
      <c r="A1" s="1"/>
      <c r="B1" s="1"/>
      <c r="C1" s="1"/>
      <c r="D1" s="1"/>
      <c r="E1" s="1"/>
      <c r="F1" s="1" t="s">
        <v>0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41</v>
      </c>
      <c r="Q1" s="1" t="s">
        <v>40</v>
      </c>
      <c r="R1" s="1" t="s">
        <v>42</v>
      </c>
    </row>
    <row r="2" spans="1:18" ht="16" x14ac:dyDescent="0.2">
      <c r="A2" s="1">
        <v>1994402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>
        <v>1</v>
      </c>
      <c r="H2" s="1">
        <v>1</v>
      </c>
      <c r="I2">
        <f>0.74*F2+0.1*G2+0.16*H2</f>
        <v>1</v>
      </c>
      <c r="J2" s="1"/>
      <c r="L2" s="1"/>
      <c r="M2" s="1"/>
      <c r="N2" s="1"/>
      <c r="O2" s="1"/>
      <c r="P2" s="1"/>
      <c r="Q2" s="1"/>
      <c r="R2" s="1"/>
    </row>
    <row r="3" spans="1:18" x14ac:dyDescent="0.2">
      <c r="A3" s="1"/>
      <c r="B3" s="1"/>
      <c r="C3" s="1"/>
      <c r="D3" s="1"/>
      <c r="E3" s="1"/>
      <c r="F3" s="1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6" x14ac:dyDescent="0.2">
      <c r="A4" s="1">
        <v>1330863</v>
      </c>
      <c r="B4" s="1" t="s">
        <v>25</v>
      </c>
      <c r="C4" s="1" t="s">
        <v>15</v>
      </c>
      <c r="D4" s="1" t="s">
        <v>15</v>
      </c>
      <c r="E4" s="1" t="s">
        <v>26</v>
      </c>
      <c r="F4" s="2">
        <v>0.1907014689</v>
      </c>
      <c r="G4" s="1">
        <v>1</v>
      </c>
      <c r="H4" s="1">
        <v>1</v>
      </c>
      <c r="I4">
        <f t="shared" ref="I4:I13" si="0">0.74*F4+0.1*G4+0.16*H4</f>
        <v>0.40111908698600002</v>
      </c>
      <c r="J4" s="1">
        <v>2.6666666669999999</v>
      </c>
      <c r="L4" s="1">
        <v>1</v>
      </c>
      <c r="M4" s="1">
        <v>2.6666666669999999</v>
      </c>
      <c r="N4" s="1">
        <f>LOG(L4+1, 2)</f>
        <v>1</v>
      </c>
      <c r="O4" s="1">
        <f>M4/N4</f>
        <v>2.6666666669999999</v>
      </c>
      <c r="P4" s="1">
        <f>O4</f>
        <v>2.6666666669999999</v>
      </c>
      <c r="Q4" s="1">
        <v>4</v>
      </c>
      <c r="R4" s="1">
        <f>P4/Q4</f>
        <v>0.66666666674999997</v>
      </c>
    </row>
    <row r="5" spans="1:18" ht="16" x14ac:dyDescent="0.2">
      <c r="A5" s="1">
        <v>3251083</v>
      </c>
      <c r="B5" s="1" t="s">
        <v>17</v>
      </c>
      <c r="C5" s="1" t="s">
        <v>15</v>
      </c>
      <c r="D5" s="1" t="s">
        <v>15</v>
      </c>
      <c r="E5" s="1" t="s">
        <v>18</v>
      </c>
      <c r="F5" s="2">
        <v>0.1419680281</v>
      </c>
      <c r="G5" s="1">
        <v>1</v>
      </c>
      <c r="H5" s="1">
        <v>1</v>
      </c>
      <c r="I5">
        <f t="shared" si="0"/>
        <v>0.36505634079400001</v>
      </c>
      <c r="J5" s="1">
        <v>4</v>
      </c>
      <c r="L5" s="1">
        <v>2</v>
      </c>
      <c r="M5" s="1">
        <v>4</v>
      </c>
      <c r="N5" s="1">
        <f t="shared" ref="N5:N13" si="1">LOG(L5+1, 2)</f>
        <v>1.5849625007211563</v>
      </c>
      <c r="O5" s="1">
        <f t="shared" ref="O5:O13" si="2">M5/N5</f>
        <v>2.5237190142858297</v>
      </c>
      <c r="P5" s="1">
        <f>SUM(O$4:O5)</f>
        <v>5.1903856812858296</v>
      </c>
      <c r="Q5" s="1">
        <v>6.3134090964286731</v>
      </c>
      <c r="R5" s="1">
        <f t="shared" ref="R5:R13" si="3">P5/Q5</f>
        <v>0.82212091787650698</v>
      </c>
    </row>
    <row r="6" spans="1:18" ht="16" x14ac:dyDescent="0.2">
      <c r="A6" s="1">
        <v>3386256</v>
      </c>
      <c r="B6" s="1" t="s">
        <v>27</v>
      </c>
      <c r="C6" s="1" t="s">
        <v>15</v>
      </c>
      <c r="D6" s="1" t="s">
        <v>15</v>
      </c>
      <c r="E6" s="1" t="s">
        <v>28</v>
      </c>
      <c r="F6" s="2">
        <v>0.12339037379999999</v>
      </c>
      <c r="G6" s="1">
        <v>1</v>
      </c>
      <c r="H6" s="1">
        <v>1</v>
      </c>
      <c r="I6">
        <f t="shared" si="0"/>
        <v>0.351308876612</v>
      </c>
      <c r="J6" s="1">
        <v>2.6666666669999999</v>
      </c>
      <c r="L6" s="1">
        <v>3</v>
      </c>
      <c r="M6" s="1">
        <v>2.6666666669999999</v>
      </c>
      <c r="N6" s="1">
        <f t="shared" si="1"/>
        <v>2</v>
      </c>
      <c r="O6" s="1">
        <f t="shared" si="2"/>
        <v>1.3333333334999999</v>
      </c>
      <c r="P6" s="1">
        <f>SUM(O$4:O6)</f>
        <v>6.5237190147858293</v>
      </c>
      <c r="Q6" s="1">
        <v>7.9800757630953383</v>
      </c>
      <c r="R6" s="1">
        <f t="shared" si="3"/>
        <v>0.8175008870160636</v>
      </c>
    </row>
    <row r="7" spans="1:18" ht="16" x14ac:dyDescent="0.2">
      <c r="A7" s="1">
        <v>3462200</v>
      </c>
      <c r="B7" s="1" t="s">
        <v>29</v>
      </c>
      <c r="C7" s="1" t="s">
        <v>15</v>
      </c>
      <c r="D7" s="1" t="s">
        <v>15</v>
      </c>
      <c r="E7" s="1" t="s">
        <v>30</v>
      </c>
      <c r="F7" s="2">
        <v>9.1388680299999997E-2</v>
      </c>
      <c r="G7" s="1">
        <v>1</v>
      </c>
      <c r="H7" s="1">
        <v>1</v>
      </c>
      <c r="I7">
        <f t="shared" si="0"/>
        <v>0.32762762342200002</v>
      </c>
      <c r="J7" s="1">
        <v>1.6666666670000001</v>
      </c>
      <c r="L7" s="1">
        <v>4</v>
      </c>
      <c r="M7" s="1">
        <v>1.6666666670000001</v>
      </c>
      <c r="N7" s="1">
        <f t="shared" si="1"/>
        <v>2.3219280948873622</v>
      </c>
      <c r="O7" s="1">
        <f t="shared" si="2"/>
        <v>0.71779426359921406</v>
      </c>
      <c r="P7" s="1">
        <f>SUM(O$4:O7)</f>
        <v>7.2415132783850433</v>
      </c>
      <c r="Q7" s="1">
        <v>9.4156642900066476</v>
      </c>
      <c r="R7" s="1">
        <f t="shared" si="3"/>
        <v>0.76909212726189191</v>
      </c>
    </row>
    <row r="8" spans="1:18" ht="16" x14ac:dyDescent="0.2">
      <c r="A8" s="1">
        <v>3386264</v>
      </c>
      <c r="B8" s="1" t="s">
        <v>19</v>
      </c>
      <c r="C8" s="1" t="s">
        <v>15</v>
      </c>
      <c r="D8" s="1" t="s">
        <v>15</v>
      </c>
      <c r="E8" s="1" t="s">
        <v>20</v>
      </c>
      <c r="F8" s="2">
        <v>6.8103818940000005E-2</v>
      </c>
      <c r="G8" s="1">
        <v>1</v>
      </c>
      <c r="H8" s="1">
        <v>1</v>
      </c>
      <c r="I8">
        <f t="shared" si="0"/>
        <v>0.31039682601560004</v>
      </c>
      <c r="J8" s="1">
        <v>3.6666666666666599</v>
      </c>
      <c r="L8" s="1">
        <v>5</v>
      </c>
      <c r="M8" s="1">
        <v>3.6666666666666599</v>
      </c>
      <c r="N8" s="1">
        <f t="shared" si="1"/>
        <v>2.5849625007211561</v>
      </c>
      <c r="O8" s="1">
        <f t="shared" si="2"/>
        <v>1.4184602931933166</v>
      </c>
      <c r="P8" s="1">
        <f>SUM(O$4:O8)</f>
        <v>8.6599735715783606</v>
      </c>
      <c r="Q8" s="1">
        <v>10.447271776094375</v>
      </c>
      <c r="R8" s="1">
        <f t="shared" si="3"/>
        <v>0.82892201496990436</v>
      </c>
    </row>
    <row r="9" spans="1:18" ht="16" x14ac:dyDescent="0.2">
      <c r="A9" s="1">
        <v>1626443</v>
      </c>
      <c r="B9" s="1" t="s">
        <v>21</v>
      </c>
      <c r="C9" s="1" t="s">
        <v>15</v>
      </c>
      <c r="D9" s="1" t="s">
        <v>15</v>
      </c>
      <c r="E9" s="1" t="s">
        <v>22</v>
      </c>
      <c r="F9" s="2">
        <v>6.1110898009999998E-2</v>
      </c>
      <c r="G9" s="1">
        <v>1</v>
      </c>
      <c r="H9" s="1">
        <v>1</v>
      </c>
      <c r="I9">
        <f t="shared" si="0"/>
        <v>0.30522206452739997</v>
      </c>
      <c r="J9" s="1">
        <v>3.3333333333333299</v>
      </c>
      <c r="L9" s="1">
        <v>6</v>
      </c>
      <c r="M9" s="1">
        <v>3.3333333333333299</v>
      </c>
      <c r="N9" s="1">
        <f t="shared" si="1"/>
        <v>2.8073549220576042</v>
      </c>
      <c r="O9" s="1">
        <f t="shared" si="2"/>
        <v>1.1873572903600726</v>
      </c>
      <c r="P9" s="1">
        <f>SUM(O$4:O9)</f>
        <v>9.847330861938433</v>
      </c>
      <c r="Q9" s="1">
        <v>11.397157608501169</v>
      </c>
      <c r="R9" s="1">
        <f t="shared" si="3"/>
        <v>0.86401638024144578</v>
      </c>
    </row>
    <row r="10" spans="1:18" ht="16" x14ac:dyDescent="0.2">
      <c r="A10" s="1">
        <v>158953</v>
      </c>
      <c r="B10" s="1" t="s">
        <v>31</v>
      </c>
      <c r="C10" s="1" t="s">
        <v>15</v>
      </c>
      <c r="D10" s="1" t="s">
        <v>15</v>
      </c>
      <c r="E10" s="1" t="s">
        <v>32</v>
      </c>
      <c r="F10" s="2">
        <v>5.3097361629999999E-2</v>
      </c>
      <c r="G10" s="1">
        <v>1</v>
      </c>
      <c r="H10" s="1">
        <v>1</v>
      </c>
      <c r="I10">
        <f t="shared" si="0"/>
        <v>0.29929204760619998</v>
      </c>
      <c r="J10" s="1">
        <v>1.6666666666666601</v>
      </c>
      <c r="L10" s="1">
        <v>7</v>
      </c>
      <c r="M10" s="1">
        <v>1.6666666666666601</v>
      </c>
      <c r="N10" s="1">
        <f t="shared" si="1"/>
        <v>3</v>
      </c>
      <c r="O10" s="1">
        <f t="shared" si="2"/>
        <v>0.55555555555555336</v>
      </c>
      <c r="P10" s="1">
        <f>SUM(O$4:O10)</f>
        <v>10.402886417493987</v>
      </c>
      <c r="Q10" s="1">
        <v>11.952713164167836</v>
      </c>
      <c r="R10" s="1">
        <f t="shared" si="3"/>
        <v>0.87033682433541859</v>
      </c>
    </row>
    <row r="11" spans="1:18" ht="16" x14ac:dyDescent="0.2">
      <c r="A11" s="1">
        <v>3478300</v>
      </c>
      <c r="B11" s="1" t="s">
        <v>23</v>
      </c>
      <c r="C11" s="1" t="s">
        <v>15</v>
      </c>
      <c r="D11" s="1" t="s">
        <v>15</v>
      </c>
      <c r="E11" s="1" t="s">
        <v>24</v>
      </c>
      <c r="F11" s="2">
        <v>6.9882115280000004E-2</v>
      </c>
      <c r="G11" s="1">
        <v>1</v>
      </c>
      <c r="H11" s="1">
        <v>0.33333333333333298</v>
      </c>
      <c r="I11">
        <f t="shared" si="0"/>
        <v>0.2050460986405333</v>
      </c>
      <c r="J11" s="1">
        <v>3.3333333333333299</v>
      </c>
      <c r="L11" s="1">
        <v>8</v>
      </c>
      <c r="M11" s="1">
        <v>3.3333333333333299</v>
      </c>
      <c r="N11" s="1">
        <f t="shared" si="1"/>
        <v>3.1699250014423126</v>
      </c>
      <c r="O11" s="1">
        <f t="shared" si="2"/>
        <v>1.0515495892857611</v>
      </c>
      <c r="P11" s="1">
        <f>SUM(O$4:O11)</f>
        <v>11.454436006779748</v>
      </c>
      <c r="Q11" s="1">
        <v>12.478487958810716</v>
      </c>
      <c r="R11" s="1">
        <f t="shared" si="3"/>
        <v>0.91793461231751938</v>
      </c>
    </row>
    <row r="12" spans="1:18" ht="16" x14ac:dyDescent="0.2">
      <c r="A12" s="1">
        <v>114931</v>
      </c>
      <c r="B12" s="1" t="s">
        <v>33</v>
      </c>
      <c r="C12" s="1" t="s">
        <v>15</v>
      </c>
      <c r="D12" s="1" t="s">
        <v>34</v>
      </c>
      <c r="E12" s="1" t="s">
        <v>15</v>
      </c>
      <c r="F12" s="2">
        <v>0.1415572954</v>
      </c>
      <c r="G12" s="1">
        <v>0</v>
      </c>
      <c r="H12" s="1">
        <v>0</v>
      </c>
      <c r="I12">
        <f t="shared" si="0"/>
        <v>0.104752398596</v>
      </c>
      <c r="J12" s="1">
        <v>0.33333333333333298</v>
      </c>
      <c r="L12" s="1">
        <v>9</v>
      </c>
      <c r="M12" s="1">
        <v>0.33333333333333298</v>
      </c>
      <c r="N12" s="1">
        <f t="shared" si="1"/>
        <v>3.3219280948873626</v>
      </c>
      <c r="O12" s="1">
        <f t="shared" si="2"/>
        <v>0.10034333188799362</v>
      </c>
      <c r="P12" s="1">
        <f>SUM(O$4:O12)</f>
        <v>11.554779338667741</v>
      </c>
      <c r="Q12" s="1">
        <v>12.578831290698709</v>
      </c>
      <c r="R12" s="1">
        <f t="shared" si="3"/>
        <v>0.91858926092854165</v>
      </c>
    </row>
    <row r="13" spans="1:18" ht="16" x14ac:dyDescent="0.2">
      <c r="A13" s="1">
        <v>288285</v>
      </c>
      <c r="B13" s="1" t="s">
        <v>35</v>
      </c>
      <c r="C13" s="1" t="s">
        <v>15</v>
      </c>
      <c r="D13" s="1" t="s">
        <v>15</v>
      </c>
      <c r="E13" s="1" t="s">
        <v>15</v>
      </c>
      <c r="F13" s="2">
        <v>4.461076412E-2</v>
      </c>
      <c r="G13" s="1">
        <v>0</v>
      </c>
      <c r="H13" s="1">
        <v>0</v>
      </c>
      <c r="I13">
        <f t="shared" si="0"/>
        <v>3.3011965448800001E-2</v>
      </c>
      <c r="J13" s="1">
        <v>0.33333333333333298</v>
      </c>
      <c r="L13" s="1">
        <v>10</v>
      </c>
      <c r="M13" s="1">
        <v>0.33333333333333298</v>
      </c>
      <c r="N13" s="1">
        <f t="shared" si="1"/>
        <v>3.4594316186372978</v>
      </c>
      <c r="O13" s="1">
        <f t="shared" si="2"/>
        <v>9.6354942105962502E-2</v>
      </c>
      <c r="P13" s="1">
        <f>SUM(O$4:O13)</f>
        <v>11.651134280773704</v>
      </c>
      <c r="Q13" s="1">
        <v>12.675186232804672</v>
      </c>
      <c r="R13" s="1">
        <f t="shared" si="3"/>
        <v>0.9192081336540352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3"/>
  <sheetViews>
    <sheetView workbookViewId="0">
      <selection activeCell="R5" sqref="R5"/>
    </sheetView>
  </sheetViews>
  <sheetFormatPr baseColWidth="10" defaultColWidth="8.83203125" defaultRowHeight="15" x14ac:dyDescent="0.2"/>
  <sheetData>
    <row r="1" spans="1:18" x14ac:dyDescent="0.2">
      <c r="A1" s="1"/>
      <c r="B1" s="1"/>
      <c r="C1" s="1"/>
      <c r="D1" s="1"/>
      <c r="E1" s="1"/>
      <c r="F1" s="1" t="s">
        <v>2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41</v>
      </c>
      <c r="Q1" s="1" t="s">
        <v>40</v>
      </c>
      <c r="R1" s="1" t="s">
        <v>42</v>
      </c>
    </row>
    <row r="2" spans="1:18" ht="16" x14ac:dyDescent="0.2">
      <c r="A2" s="1">
        <v>1994402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>
        <v>1</v>
      </c>
      <c r="H2" s="1">
        <v>1</v>
      </c>
      <c r="I2">
        <f>0.74*F2+0.1*G2+0.16*H2</f>
        <v>1</v>
      </c>
      <c r="J2" s="1"/>
      <c r="L2" s="1"/>
      <c r="M2" s="1"/>
      <c r="N2" s="1"/>
      <c r="O2" s="1"/>
      <c r="P2" s="1"/>
      <c r="Q2" s="1"/>
      <c r="R2" s="1"/>
    </row>
    <row r="3" spans="1:18" x14ac:dyDescent="0.2">
      <c r="A3" s="1"/>
      <c r="B3" s="1"/>
      <c r="C3" s="1"/>
      <c r="D3" s="1"/>
      <c r="E3" s="1"/>
      <c r="F3" s="1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6" x14ac:dyDescent="0.2">
      <c r="A4" s="1">
        <v>1626443</v>
      </c>
      <c r="B4" s="1" t="s">
        <v>21</v>
      </c>
      <c r="C4" s="1" t="s">
        <v>15</v>
      </c>
      <c r="D4" s="1" t="s">
        <v>15</v>
      </c>
      <c r="E4" s="1" t="s">
        <v>22</v>
      </c>
      <c r="F4" s="2">
        <v>0.68012249469999997</v>
      </c>
      <c r="G4" s="1">
        <v>1</v>
      </c>
      <c r="H4" s="1">
        <v>1</v>
      </c>
      <c r="I4">
        <f t="shared" ref="I4:I13" si="0">0.74*F4+0.1*G4+0.16*H4</f>
        <v>0.76329064607800001</v>
      </c>
      <c r="J4" s="1">
        <v>3.3333333333333299</v>
      </c>
      <c r="L4" s="1">
        <v>1</v>
      </c>
      <c r="M4" s="1">
        <v>3.3333333333333299</v>
      </c>
      <c r="N4" s="1">
        <f>LOG(L4+1, 2)</f>
        <v>1</v>
      </c>
      <c r="O4" s="1">
        <f>M4/N4</f>
        <v>3.3333333333333299</v>
      </c>
      <c r="P4" s="1">
        <f>O4</f>
        <v>3.3333333333333299</v>
      </c>
      <c r="Q4" s="1">
        <v>4</v>
      </c>
      <c r="R4" s="1">
        <f>P4/Q4</f>
        <v>0.83333333333333248</v>
      </c>
    </row>
    <row r="5" spans="1:18" ht="16" x14ac:dyDescent="0.2">
      <c r="A5" s="1">
        <v>3386264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0.67064917089999998</v>
      </c>
      <c r="G5" s="1">
        <v>1</v>
      </c>
      <c r="H5" s="1">
        <v>1</v>
      </c>
      <c r="I5">
        <f t="shared" si="0"/>
        <v>0.75628038646600004</v>
      </c>
      <c r="J5" s="1">
        <v>3.6666666666666599</v>
      </c>
      <c r="L5" s="1">
        <v>2</v>
      </c>
      <c r="M5" s="1">
        <v>3.6666666666666599</v>
      </c>
      <c r="N5" s="1">
        <f t="shared" ref="N5:N13" si="1">LOG(L5+1, 2)</f>
        <v>1.5849625007211563</v>
      </c>
      <c r="O5" s="1">
        <f t="shared" ref="O5:O13" si="2">M5/N5</f>
        <v>2.3134090964286727</v>
      </c>
      <c r="P5" s="1">
        <f>SUM(O$4:O5)</f>
        <v>5.6467424297620026</v>
      </c>
      <c r="Q5" s="1">
        <v>6.3134090964286731</v>
      </c>
      <c r="R5" s="1">
        <f t="shared" ref="R5:R13" si="3">P5/Q5</f>
        <v>0.89440464628788496</v>
      </c>
    </row>
    <row r="6" spans="1:18" ht="16" x14ac:dyDescent="0.2">
      <c r="A6" s="1">
        <v>3386256</v>
      </c>
      <c r="B6" s="1" t="s">
        <v>27</v>
      </c>
      <c r="C6" s="1" t="s">
        <v>15</v>
      </c>
      <c r="D6" s="1" t="s">
        <v>15</v>
      </c>
      <c r="E6" s="1" t="s">
        <v>28</v>
      </c>
      <c r="F6" s="2">
        <v>0.66529935600000001</v>
      </c>
      <c r="G6" s="1">
        <v>1</v>
      </c>
      <c r="H6" s="1">
        <v>1</v>
      </c>
      <c r="I6">
        <f t="shared" si="0"/>
        <v>0.75232152344000003</v>
      </c>
      <c r="J6" s="1">
        <v>2.6666666669999999</v>
      </c>
      <c r="L6" s="1">
        <v>3</v>
      </c>
      <c r="M6" s="1">
        <v>2.6666666669999999</v>
      </c>
      <c r="N6" s="1">
        <f t="shared" si="1"/>
        <v>2</v>
      </c>
      <c r="O6" s="1">
        <f t="shared" si="2"/>
        <v>1.3333333334999999</v>
      </c>
      <c r="P6" s="1">
        <f>SUM(O$4:O6)</f>
        <v>6.9800757632620023</v>
      </c>
      <c r="Q6" s="1">
        <v>7.9800757630953383</v>
      </c>
      <c r="R6" s="1">
        <f t="shared" si="3"/>
        <v>0.87468790654119644</v>
      </c>
    </row>
    <row r="7" spans="1:18" ht="16" x14ac:dyDescent="0.2">
      <c r="A7" s="1">
        <v>3251083</v>
      </c>
      <c r="B7" s="1" t="s">
        <v>17</v>
      </c>
      <c r="C7" s="1" t="s">
        <v>15</v>
      </c>
      <c r="D7" s="1" t="s">
        <v>15</v>
      </c>
      <c r="E7" s="1" t="s">
        <v>18</v>
      </c>
      <c r="F7" s="2">
        <v>0.61412608619999998</v>
      </c>
      <c r="G7" s="1">
        <v>1</v>
      </c>
      <c r="H7" s="1">
        <v>1</v>
      </c>
      <c r="I7">
        <f t="shared" si="0"/>
        <v>0.71445330378799998</v>
      </c>
      <c r="J7" s="1">
        <v>4</v>
      </c>
      <c r="L7" s="1">
        <v>4</v>
      </c>
      <c r="M7" s="1">
        <v>4</v>
      </c>
      <c r="N7" s="1">
        <f t="shared" si="1"/>
        <v>2.3219280948873622</v>
      </c>
      <c r="O7" s="1">
        <f t="shared" si="2"/>
        <v>1.7227062322935722</v>
      </c>
      <c r="P7" s="1">
        <f>SUM(O$4:O7)</f>
        <v>8.7027819955555739</v>
      </c>
      <c r="Q7" s="1">
        <v>9.4156642900066476</v>
      </c>
      <c r="R7" s="1">
        <f t="shared" si="3"/>
        <v>0.92428762618398641</v>
      </c>
    </row>
    <row r="8" spans="1:18" ht="16" x14ac:dyDescent="0.2">
      <c r="A8" s="1">
        <v>1330863</v>
      </c>
      <c r="B8" s="1" t="s">
        <v>25</v>
      </c>
      <c r="C8" s="1" t="s">
        <v>15</v>
      </c>
      <c r="D8" s="1" t="s">
        <v>15</v>
      </c>
      <c r="E8" s="1" t="s">
        <v>26</v>
      </c>
      <c r="F8" s="2">
        <v>0.60901641849999999</v>
      </c>
      <c r="G8" s="1">
        <v>1</v>
      </c>
      <c r="H8" s="1">
        <v>1</v>
      </c>
      <c r="I8">
        <f t="shared" si="0"/>
        <v>0.71067214969000003</v>
      </c>
      <c r="J8" s="1">
        <v>2.6666666669999999</v>
      </c>
      <c r="L8" s="1">
        <v>5</v>
      </c>
      <c r="M8" s="1">
        <v>2.6666666669999999</v>
      </c>
      <c r="N8" s="1">
        <f t="shared" si="1"/>
        <v>2.5849625007211561</v>
      </c>
      <c r="O8" s="1">
        <f t="shared" si="2"/>
        <v>1.0316074860877285</v>
      </c>
      <c r="P8" s="1">
        <f>SUM(O$4:O8)</f>
        <v>9.7343894816433014</v>
      </c>
      <c r="Q8" s="1">
        <v>10.447271776094375</v>
      </c>
      <c r="R8" s="1">
        <f t="shared" si="3"/>
        <v>0.93176378391128833</v>
      </c>
    </row>
    <row r="9" spans="1:18" ht="16" x14ac:dyDescent="0.2">
      <c r="A9" s="1">
        <v>3478300</v>
      </c>
      <c r="B9" s="1" t="s">
        <v>23</v>
      </c>
      <c r="C9" s="1" t="s">
        <v>15</v>
      </c>
      <c r="D9" s="1" t="s">
        <v>15</v>
      </c>
      <c r="E9" s="1" t="s">
        <v>24</v>
      </c>
      <c r="F9" s="2">
        <v>0.71903491019999999</v>
      </c>
      <c r="G9" s="1">
        <v>1</v>
      </c>
      <c r="H9" s="1">
        <v>0.33333333333333298</v>
      </c>
      <c r="I9">
        <f t="shared" si="0"/>
        <v>0.6854191668813332</v>
      </c>
      <c r="J9" s="1">
        <v>3.3333333333333299</v>
      </c>
      <c r="L9" s="1">
        <v>6</v>
      </c>
      <c r="M9" s="1">
        <v>3.3333333333333299</v>
      </c>
      <c r="N9" s="1">
        <f t="shared" si="1"/>
        <v>2.8073549220576042</v>
      </c>
      <c r="O9" s="1">
        <f t="shared" si="2"/>
        <v>1.1873572903600726</v>
      </c>
      <c r="P9" s="1">
        <f>SUM(O$4:O9)</f>
        <v>10.921746772003374</v>
      </c>
      <c r="Q9" s="1">
        <v>11.397157608501169</v>
      </c>
      <c r="R9" s="1">
        <f t="shared" si="3"/>
        <v>0.95828689460754801</v>
      </c>
    </row>
    <row r="10" spans="1:18" ht="16" x14ac:dyDescent="0.2">
      <c r="A10" s="1">
        <v>158953</v>
      </c>
      <c r="B10" s="1" t="s">
        <v>31</v>
      </c>
      <c r="C10" s="1" t="s">
        <v>15</v>
      </c>
      <c r="D10" s="1" t="s">
        <v>15</v>
      </c>
      <c r="E10" s="1" t="s">
        <v>32</v>
      </c>
      <c r="F10" s="2">
        <v>0.5389404297</v>
      </c>
      <c r="G10" s="1">
        <v>1</v>
      </c>
      <c r="H10" s="1">
        <v>1</v>
      </c>
      <c r="I10">
        <f t="shared" si="0"/>
        <v>0.65881591797799999</v>
      </c>
      <c r="J10" s="1">
        <v>1.6666666666666601</v>
      </c>
      <c r="L10" s="1">
        <v>7</v>
      </c>
      <c r="M10" s="1">
        <v>1.6666666666666601</v>
      </c>
      <c r="N10" s="1">
        <f t="shared" si="1"/>
        <v>3</v>
      </c>
      <c r="O10" s="1">
        <f t="shared" si="2"/>
        <v>0.55555555555555336</v>
      </c>
      <c r="P10" s="1">
        <f>SUM(O$4:O10)</f>
        <v>11.477302327558927</v>
      </c>
      <c r="Q10" s="1">
        <v>11.952713164167836</v>
      </c>
      <c r="R10" s="1">
        <f t="shared" si="3"/>
        <v>0.96022569687072323</v>
      </c>
    </row>
    <row r="11" spans="1:18" ht="16" x14ac:dyDescent="0.2">
      <c r="A11" s="1">
        <v>3462200</v>
      </c>
      <c r="B11" s="1" t="s">
        <v>29</v>
      </c>
      <c r="C11" s="1" t="s">
        <v>15</v>
      </c>
      <c r="D11" s="1" t="s">
        <v>15</v>
      </c>
      <c r="E11" s="1" t="s">
        <v>30</v>
      </c>
      <c r="F11" s="2">
        <v>0.53810405729999999</v>
      </c>
      <c r="G11" s="1">
        <v>1</v>
      </c>
      <c r="H11" s="1">
        <v>1</v>
      </c>
      <c r="I11">
        <f t="shared" si="0"/>
        <v>0.65819700240200008</v>
      </c>
      <c r="J11" s="1">
        <v>1.6666666670000001</v>
      </c>
      <c r="L11" s="1">
        <v>8</v>
      </c>
      <c r="M11" s="1">
        <v>1.6666666670000001</v>
      </c>
      <c r="N11" s="1">
        <f t="shared" si="1"/>
        <v>3.1699250014423126</v>
      </c>
      <c r="O11" s="1">
        <f t="shared" si="2"/>
        <v>0.52577479474803612</v>
      </c>
      <c r="P11" s="1">
        <f>SUM(O$4:O11)</f>
        <v>12.003077122306964</v>
      </c>
      <c r="Q11" s="1">
        <v>12.478487958810716</v>
      </c>
      <c r="R11" s="1">
        <f t="shared" si="3"/>
        <v>0.96190156707503349</v>
      </c>
    </row>
    <row r="12" spans="1:18" ht="16" x14ac:dyDescent="0.2">
      <c r="A12" s="1">
        <v>114931</v>
      </c>
      <c r="B12" s="1" t="s">
        <v>33</v>
      </c>
      <c r="C12" s="1" t="s">
        <v>15</v>
      </c>
      <c r="D12" s="1" t="s">
        <v>34</v>
      </c>
      <c r="E12" s="1" t="s">
        <v>15</v>
      </c>
      <c r="F12" s="2">
        <v>0.60809695720000001</v>
      </c>
      <c r="G12" s="1">
        <v>0</v>
      </c>
      <c r="H12" s="1">
        <v>0</v>
      </c>
      <c r="I12">
        <f t="shared" si="0"/>
        <v>0.44999174832799999</v>
      </c>
      <c r="J12" s="1">
        <v>0.33333333333333298</v>
      </c>
      <c r="L12" s="1">
        <v>9</v>
      </c>
      <c r="M12" s="1">
        <v>0.33333333333333298</v>
      </c>
      <c r="N12" s="1">
        <f t="shared" si="1"/>
        <v>3.3219280948873626</v>
      </c>
      <c r="O12" s="1">
        <f t="shared" si="2"/>
        <v>0.10034333188799362</v>
      </c>
      <c r="P12" s="1">
        <f>SUM(O$4:O12)</f>
        <v>12.103420454194957</v>
      </c>
      <c r="Q12" s="1">
        <v>12.578831290698709</v>
      </c>
      <c r="R12" s="1">
        <f t="shared" si="3"/>
        <v>0.96220548431591657</v>
      </c>
    </row>
    <row r="13" spans="1:18" ht="16" x14ac:dyDescent="0.2">
      <c r="A13" s="1">
        <v>288285</v>
      </c>
      <c r="B13" s="1" t="s">
        <v>35</v>
      </c>
      <c r="C13" s="1" t="s">
        <v>15</v>
      </c>
      <c r="D13" s="1" t="s">
        <v>15</v>
      </c>
      <c r="E13" s="1" t="s">
        <v>15</v>
      </c>
      <c r="F13" s="2">
        <v>0.56175994870000001</v>
      </c>
      <c r="G13" s="1">
        <v>0</v>
      </c>
      <c r="H13" s="1">
        <v>0</v>
      </c>
      <c r="I13">
        <f t="shared" si="0"/>
        <v>0.41570236203799998</v>
      </c>
      <c r="J13" s="1">
        <v>0.33333333333333298</v>
      </c>
      <c r="L13" s="1">
        <v>10</v>
      </c>
      <c r="M13" s="1">
        <v>0.33333333333333298</v>
      </c>
      <c r="N13" s="1">
        <f t="shared" si="1"/>
        <v>3.4594316186372978</v>
      </c>
      <c r="O13" s="1">
        <f t="shared" si="2"/>
        <v>9.6354942105962502E-2</v>
      </c>
      <c r="P13" s="1">
        <f>SUM(O$4:O13)</f>
        <v>12.19977539630092</v>
      </c>
      <c r="Q13" s="1">
        <v>12.675186232804672</v>
      </c>
      <c r="R13" s="1">
        <f t="shared" si="3"/>
        <v>0.9624927927864807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Q6</vt:lpstr>
      <vt:lpstr>Q6 - noFea</vt:lpstr>
      <vt:lpstr>All+lab+fea</vt:lpstr>
      <vt:lpstr>All+lab+noFea</vt:lpstr>
      <vt:lpstr>All+noLab+fea</vt:lpstr>
      <vt:lpstr>All+noLab+noFea</vt:lpstr>
      <vt:lpstr>ELMo+lab</vt:lpstr>
      <vt:lpstr>TF-IDF+lab</vt:lpstr>
      <vt:lpstr>USE+lab</vt:lpstr>
      <vt:lpstr>ELMo</vt:lpstr>
      <vt:lpstr>TF-IDF</vt:lpstr>
      <vt:lpstr>USE</vt:lpstr>
      <vt:lpstr>GS</vt:lpstr>
      <vt:lpstr>Chart</vt:lpstr>
    </vt:vector>
  </TitlesOfParts>
  <Company>Pace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卢煜</dc:creator>
  <cp:lastModifiedBy>Lu, Yu</cp:lastModifiedBy>
  <dcterms:created xsi:type="dcterms:W3CDTF">2019-09-02T15:35:49Z</dcterms:created>
  <dcterms:modified xsi:type="dcterms:W3CDTF">2019-09-09T20:50:35Z</dcterms:modified>
</cp:coreProperties>
</file>