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yu/Documents/Master Thesis/rating/lab_10q_sp/Creatinine_top10mix_sp/xlsx/"/>
    </mc:Choice>
  </mc:AlternateContent>
  <xr:revisionPtr revIDLastSave="0" documentId="13_ncr:1_{1B469013-C150-3F43-AF39-820347C18E4A}" xr6:coauthVersionLast="36" xr6:coauthVersionMax="36" xr10:uidLastSave="{00000000-0000-0000-0000-000000000000}"/>
  <bookViews>
    <workbookView xWindow="1360" yWindow="460" windowWidth="23040" windowHeight="9380" firstSheet="1" activeTab="2" xr2:uid="{00000000-000D-0000-FFFF-FFFF00000000}"/>
  </bookViews>
  <sheets>
    <sheet name="Q7" sheetId="1" r:id="rId1"/>
    <sheet name="Q7 - noFea" sheetId="2" r:id="rId2"/>
    <sheet name="All+lab+fea" sheetId="11" r:id="rId3"/>
    <sheet name="All+lab+noFea" sheetId="12" r:id="rId4"/>
    <sheet name="All+noLab+fea" sheetId="13" r:id="rId5"/>
    <sheet name="All+noLab+noFea" sheetId="14" r:id="rId6"/>
    <sheet name="ELMo+lab" sheetId="4" r:id="rId7"/>
    <sheet name="TF-IDF+lab" sheetId="5" r:id="rId8"/>
    <sheet name="USE+lab" sheetId="3" r:id="rId9"/>
    <sheet name="ELMo" sheetId="6" r:id="rId10"/>
    <sheet name="TF-IDF" sheetId="7" r:id="rId11"/>
    <sheet name="USE" sheetId="8" r:id="rId12"/>
    <sheet name="GS" sheetId="9" r:id="rId13"/>
    <sheet name="Chart" sheetId="10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1" l="1"/>
  <c r="N2" i="11"/>
  <c r="S13" i="14" l="1"/>
  <c r="T13" i="14" s="1"/>
  <c r="S12" i="14"/>
  <c r="T12" i="14" s="1"/>
  <c r="S11" i="14"/>
  <c r="T11" i="14" s="1"/>
  <c r="S10" i="14"/>
  <c r="T10" i="14" s="1"/>
  <c r="S9" i="14"/>
  <c r="T9" i="14" s="1"/>
  <c r="S8" i="14"/>
  <c r="T8" i="14" s="1"/>
  <c r="S7" i="14"/>
  <c r="T7" i="14" s="1"/>
  <c r="S6" i="14"/>
  <c r="T6" i="14" s="1"/>
  <c r="S5" i="14"/>
  <c r="T5" i="14" s="1"/>
  <c r="S4" i="14"/>
  <c r="T4" i="14" s="1"/>
  <c r="N9" i="14"/>
  <c r="N10" i="14"/>
  <c r="N7" i="14"/>
  <c r="N6" i="14"/>
  <c r="N4" i="14"/>
  <c r="N5" i="14"/>
  <c r="N12" i="14"/>
  <c r="N8" i="14"/>
  <c r="N11" i="14"/>
  <c r="N13" i="14"/>
  <c r="N2" i="14"/>
  <c r="S13" i="13"/>
  <c r="T13" i="13" s="1"/>
  <c r="S12" i="13"/>
  <c r="T12" i="13" s="1"/>
  <c r="S11" i="13"/>
  <c r="T11" i="13" s="1"/>
  <c r="S10" i="13"/>
  <c r="T10" i="13" s="1"/>
  <c r="S9" i="13"/>
  <c r="T9" i="13" s="1"/>
  <c r="S8" i="13"/>
  <c r="T8" i="13" s="1"/>
  <c r="S7" i="13"/>
  <c r="T7" i="13" s="1"/>
  <c r="S6" i="13"/>
  <c r="T6" i="13" s="1"/>
  <c r="S5" i="13"/>
  <c r="T5" i="13" s="1"/>
  <c r="S4" i="13"/>
  <c r="T4" i="13" s="1"/>
  <c r="S13" i="12"/>
  <c r="T13" i="12" s="1"/>
  <c r="S12" i="12"/>
  <c r="T12" i="12" s="1"/>
  <c r="S11" i="12"/>
  <c r="T11" i="12" s="1"/>
  <c r="S10" i="12"/>
  <c r="T10" i="12" s="1"/>
  <c r="S9" i="12"/>
  <c r="T9" i="12" s="1"/>
  <c r="S8" i="12"/>
  <c r="T8" i="12" s="1"/>
  <c r="S7" i="12"/>
  <c r="T7" i="12" s="1"/>
  <c r="S6" i="12"/>
  <c r="T6" i="12" s="1"/>
  <c r="S5" i="12"/>
  <c r="T5" i="12" s="1"/>
  <c r="S4" i="12"/>
  <c r="T4" i="12" s="1"/>
  <c r="S13" i="11"/>
  <c r="T13" i="11" s="1"/>
  <c r="T12" i="11"/>
  <c r="S12" i="11"/>
  <c r="S11" i="11"/>
  <c r="T11" i="11" s="1"/>
  <c r="S10" i="11"/>
  <c r="T10" i="11" s="1"/>
  <c r="S9" i="11"/>
  <c r="T9" i="11" s="1"/>
  <c r="S8" i="11"/>
  <c r="T8" i="11" s="1"/>
  <c r="S7" i="11"/>
  <c r="T7" i="11" s="1"/>
  <c r="S6" i="11"/>
  <c r="T6" i="11" s="1"/>
  <c r="T5" i="11"/>
  <c r="S5" i="11"/>
  <c r="S4" i="11"/>
  <c r="T4" i="11" s="1"/>
  <c r="N7" i="12"/>
  <c r="N8" i="12"/>
  <c r="N9" i="12"/>
  <c r="N6" i="12"/>
  <c r="N4" i="12"/>
  <c r="N5" i="12"/>
  <c r="N12" i="12"/>
  <c r="N10" i="12"/>
  <c r="N11" i="12"/>
  <c r="N13" i="12"/>
  <c r="N2" i="12"/>
  <c r="N11" i="13"/>
  <c r="N8" i="13"/>
  <c r="N6" i="13"/>
  <c r="N5" i="13"/>
  <c r="N4" i="13"/>
  <c r="N7" i="13"/>
  <c r="N12" i="13"/>
  <c r="N9" i="13"/>
  <c r="N10" i="13"/>
  <c r="N13" i="13"/>
  <c r="N2" i="13"/>
  <c r="N8" i="11"/>
  <c r="N7" i="11"/>
  <c r="N9" i="11"/>
  <c r="N5" i="11"/>
  <c r="N6" i="11"/>
  <c r="N12" i="11"/>
  <c r="N10" i="11"/>
  <c r="N11" i="11"/>
  <c r="N13" i="11"/>
  <c r="U13" i="11" l="1"/>
  <c r="W13" i="11" s="1"/>
  <c r="U5" i="11"/>
  <c r="W5" i="11" s="1"/>
  <c r="U12" i="14"/>
  <c r="W12" i="14" s="1"/>
  <c r="U13" i="14"/>
  <c r="W13" i="14" s="1"/>
  <c r="U11" i="14"/>
  <c r="W11" i="14" s="1"/>
  <c r="U9" i="14"/>
  <c r="W9" i="14" s="1"/>
  <c r="U7" i="14"/>
  <c r="W7" i="14" s="1"/>
  <c r="U5" i="14"/>
  <c r="W5" i="14" s="1"/>
  <c r="U10" i="14"/>
  <c r="W10" i="14" s="1"/>
  <c r="U4" i="14"/>
  <c r="W4" i="14" s="1"/>
  <c r="U8" i="14"/>
  <c r="W8" i="14" s="1"/>
  <c r="U6" i="14"/>
  <c r="W6" i="14" s="1"/>
  <c r="U13" i="13"/>
  <c r="W13" i="13" s="1"/>
  <c r="U11" i="13"/>
  <c r="W11" i="13" s="1"/>
  <c r="U9" i="13"/>
  <c r="W9" i="13" s="1"/>
  <c r="U7" i="13"/>
  <c r="W7" i="13" s="1"/>
  <c r="U5" i="13"/>
  <c r="W5" i="13" s="1"/>
  <c r="U12" i="13"/>
  <c r="W12" i="13" s="1"/>
  <c r="U10" i="13"/>
  <c r="W10" i="13" s="1"/>
  <c r="U8" i="13"/>
  <c r="W8" i="13" s="1"/>
  <c r="U6" i="13"/>
  <c r="W6" i="13" s="1"/>
  <c r="U4" i="13"/>
  <c r="W4" i="13" s="1"/>
  <c r="U10" i="12"/>
  <c r="W10" i="12" s="1"/>
  <c r="U8" i="12"/>
  <c r="W8" i="12" s="1"/>
  <c r="U4" i="12"/>
  <c r="W4" i="12" s="1"/>
  <c r="U11" i="12"/>
  <c r="W11" i="12" s="1"/>
  <c r="U7" i="12"/>
  <c r="W7" i="12" s="1"/>
  <c r="U6" i="12"/>
  <c r="W6" i="12" s="1"/>
  <c r="U13" i="12"/>
  <c r="W13" i="12" s="1"/>
  <c r="U9" i="12"/>
  <c r="W9" i="12" s="1"/>
  <c r="U5" i="12"/>
  <c r="W5" i="12" s="1"/>
  <c r="U12" i="12"/>
  <c r="W12" i="12" s="1"/>
  <c r="U7" i="11"/>
  <c r="W7" i="11" s="1"/>
  <c r="U11" i="11"/>
  <c r="W11" i="11" s="1"/>
  <c r="U9" i="11"/>
  <c r="W9" i="11" s="1"/>
  <c r="U4" i="11"/>
  <c r="W4" i="11" s="1"/>
  <c r="U6" i="11"/>
  <c r="W6" i="11" s="1"/>
  <c r="U8" i="11"/>
  <c r="W8" i="11" s="1"/>
  <c r="U10" i="11"/>
  <c r="W10" i="11" s="1"/>
  <c r="U12" i="11"/>
  <c r="W12" i="11" s="1"/>
  <c r="I9" i="3"/>
  <c r="I7" i="3"/>
  <c r="I8" i="3"/>
  <c r="I6" i="3"/>
  <c r="I4" i="3"/>
  <c r="I5" i="3"/>
  <c r="I12" i="3"/>
  <c r="I11" i="3"/>
  <c r="I10" i="3"/>
  <c r="I13" i="3"/>
  <c r="I7" i="5"/>
  <c r="I8" i="5"/>
  <c r="I9" i="5"/>
  <c r="I4" i="5"/>
  <c r="I5" i="5"/>
  <c r="I6" i="5"/>
  <c r="I10" i="5"/>
  <c r="I11" i="5"/>
  <c r="I12" i="5"/>
  <c r="I13" i="5"/>
  <c r="I4" i="4"/>
  <c r="I8" i="4"/>
  <c r="I9" i="4"/>
  <c r="I6" i="4"/>
  <c r="I5" i="4"/>
  <c r="I7" i="4"/>
  <c r="I13" i="4"/>
  <c r="I10" i="4"/>
  <c r="I11" i="4"/>
  <c r="I12" i="4"/>
  <c r="I2" i="3"/>
  <c r="I2" i="5"/>
  <c r="I2" i="4"/>
  <c r="K13" i="8"/>
  <c r="L13" i="8" s="1"/>
  <c r="K12" i="8"/>
  <c r="L12" i="8" s="1"/>
  <c r="K11" i="8"/>
  <c r="L11" i="8" s="1"/>
  <c r="K10" i="8"/>
  <c r="L10" i="8" s="1"/>
  <c r="K9" i="8"/>
  <c r="L9" i="8" s="1"/>
  <c r="K8" i="8"/>
  <c r="L8" i="8" s="1"/>
  <c r="K7" i="8"/>
  <c r="L7" i="8" s="1"/>
  <c r="K6" i="8"/>
  <c r="L6" i="8" s="1"/>
  <c r="K5" i="8"/>
  <c r="L5" i="8" s="1"/>
  <c r="K4" i="8"/>
  <c r="L4" i="8" s="1"/>
  <c r="K13" i="7"/>
  <c r="L13" i="7" s="1"/>
  <c r="K12" i="7"/>
  <c r="L12" i="7" s="1"/>
  <c r="K11" i="7"/>
  <c r="L11" i="7" s="1"/>
  <c r="K10" i="7"/>
  <c r="L10" i="7" s="1"/>
  <c r="K9" i="7"/>
  <c r="L9" i="7" s="1"/>
  <c r="K8" i="7"/>
  <c r="L8" i="7" s="1"/>
  <c r="K7" i="7"/>
  <c r="L7" i="7" s="1"/>
  <c r="K6" i="7"/>
  <c r="L6" i="7" s="1"/>
  <c r="K5" i="7"/>
  <c r="L5" i="7" s="1"/>
  <c r="K4" i="7"/>
  <c r="L4" i="7" s="1"/>
  <c r="K13" i="6"/>
  <c r="L13" i="6" s="1"/>
  <c r="K12" i="6"/>
  <c r="L12" i="6" s="1"/>
  <c r="K11" i="6"/>
  <c r="L11" i="6" s="1"/>
  <c r="K10" i="6"/>
  <c r="L10" i="6" s="1"/>
  <c r="K9" i="6"/>
  <c r="L9" i="6" s="1"/>
  <c r="K8" i="6"/>
  <c r="L8" i="6" s="1"/>
  <c r="K7" i="6"/>
  <c r="L7" i="6" s="1"/>
  <c r="K6" i="6"/>
  <c r="L6" i="6" s="1"/>
  <c r="K5" i="6"/>
  <c r="L5" i="6" s="1"/>
  <c r="K4" i="6"/>
  <c r="L4" i="6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13" i="5"/>
  <c r="O13" i="5" s="1"/>
  <c r="N12" i="5"/>
  <c r="O12" i="5" s="1"/>
  <c r="N11" i="5"/>
  <c r="O11" i="5" s="1"/>
  <c r="N10" i="5"/>
  <c r="O10" i="5" s="1"/>
  <c r="N9" i="5"/>
  <c r="O9" i="5" s="1"/>
  <c r="N8" i="5"/>
  <c r="O8" i="5" s="1"/>
  <c r="N7" i="5"/>
  <c r="O7" i="5" s="1"/>
  <c r="N6" i="5"/>
  <c r="O6" i="5" s="1"/>
  <c r="N5" i="5"/>
  <c r="O5" i="5" s="1"/>
  <c r="N4" i="5"/>
  <c r="O4" i="5" s="1"/>
  <c r="N13" i="4"/>
  <c r="O13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4" i="4"/>
  <c r="O4" i="4" s="1"/>
  <c r="P6" i="4" s="1"/>
  <c r="R6" i="4" s="1"/>
  <c r="N13" i="9"/>
  <c r="O13" i="9" s="1"/>
  <c r="N12" i="9"/>
  <c r="O12" i="9" s="1"/>
  <c r="N11" i="9"/>
  <c r="O11" i="9" s="1"/>
  <c r="O10" i="9"/>
  <c r="N10" i="9"/>
  <c r="N9" i="9"/>
  <c r="O9" i="9" s="1"/>
  <c r="N8" i="9"/>
  <c r="O8" i="9" s="1"/>
  <c r="N7" i="9"/>
  <c r="O7" i="9" s="1"/>
  <c r="O6" i="9"/>
  <c r="N6" i="9"/>
  <c r="N5" i="9"/>
  <c r="O5" i="9" s="1"/>
  <c r="N4" i="9"/>
  <c r="O4" i="9" s="1"/>
  <c r="R13" i="2"/>
  <c r="R12" i="2"/>
  <c r="R11" i="2"/>
  <c r="R10" i="2"/>
  <c r="R9" i="2"/>
  <c r="R8" i="2"/>
  <c r="R7" i="2"/>
  <c r="R6" i="2"/>
  <c r="R5" i="2"/>
  <c r="R4" i="2"/>
  <c r="R2" i="2"/>
  <c r="M13" i="8" l="1"/>
  <c r="O13" i="8" s="1"/>
  <c r="M11" i="8"/>
  <c r="O11" i="8" s="1"/>
  <c r="M9" i="8"/>
  <c r="O9" i="8" s="1"/>
  <c r="M7" i="8"/>
  <c r="O7" i="8" s="1"/>
  <c r="M5" i="8"/>
  <c r="O5" i="8" s="1"/>
  <c r="M12" i="8"/>
  <c r="O12" i="8" s="1"/>
  <c r="M10" i="8"/>
  <c r="O10" i="8" s="1"/>
  <c r="M8" i="8"/>
  <c r="O8" i="8" s="1"/>
  <c r="M4" i="8"/>
  <c r="O4" i="8" s="1"/>
  <c r="M6" i="8"/>
  <c r="O6" i="8" s="1"/>
  <c r="M12" i="7"/>
  <c r="O12" i="7" s="1"/>
  <c r="M8" i="7"/>
  <c r="O8" i="7" s="1"/>
  <c r="M6" i="7"/>
  <c r="O6" i="7" s="1"/>
  <c r="M10" i="7"/>
  <c r="O10" i="7" s="1"/>
  <c r="M4" i="7"/>
  <c r="O4" i="7" s="1"/>
  <c r="M13" i="7"/>
  <c r="O13" i="7" s="1"/>
  <c r="M11" i="7"/>
  <c r="O11" i="7" s="1"/>
  <c r="M9" i="7"/>
  <c r="O9" i="7" s="1"/>
  <c r="M7" i="7"/>
  <c r="O7" i="7" s="1"/>
  <c r="M5" i="7"/>
  <c r="O5" i="7" s="1"/>
  <c r="M12" i="6"/>
  <c r="O12" i="6" s="1"/>
  <c r="M10" i="6"/>
  <c r="O10" i="6" s="1"/>
  <c r="M8" i="6"/>
  <c r="O8" i="6" s="1"/>
  <c r="M6" i="6"/>
  <c r="O6" i="6" s="1"/>
  <c r="M4" i="6"/>
  <c r="O4" i="6" s="1"/>
  <c r="M13" i="6"/>
  <c r="O13" i="6" s="1"/>
  <c r="M11" i="6"/>
  <c r="O11" i="6" s="1"/>
  <c r="M9" i="6"/>
  <c r="O9" i="6" s="1"/>
  <c r="M7" i="6"/>
  <c r="O7" i="6" s="1"/>
  <c r="M5" i="6"/>
  <c r="O5" i="6" s="1"/>
  <c r="P13" i="3"/>
  <c r="R13" i="3" s="1"/>
  <c r="P11" i="3"/>
  <c r="R11" i="3" s="1"/>
  <c r="P9" i="3"/>
  <c r="R9" i="3" s="1"/>
  <c r="P7" i="3"/>
  <c r="R7" i="3" s="1"/>
  <c r="P5" i="3"/>
  <c r="R5" i="3" s="1"/>
  <c r="P12" i="3"/>
  <c r="R12" i="3" s="1"/>
  <c r="P10" i="3"/>
  <c r="R10" i="3" s="1"/>
  <c r="P8" i="3"/>
  <c r="R8" i="3" s="1"/>
  <c r="P6" i="3"/>
  <c r="R6" i="3" s="1"/>
  <c r="P4" i="3"/>
  <c r="R4" i="3" s="1"/>
  <c r="P13" i="5"/>
  <c r="R13" i="5" s="1"/>
  <c r="P11" i="5"/>
  <c r="R11" i="5" s="1"/>
  <c r="P9" i="5"/>
  <c r="R9" i="5" s="1"/>
  <c r="P7" i="5"/>
  <c r="R7" i="5" s="1"/>
  <c r="P5" i="5"/>
  <c r="R5" i="5" s="1"/>
  <c r="P4" i="5"/>
  <c r="R4" i="5" s="1"/>
  <c r="P12" i="5"/>
  <c r="R12" i="5" s="1"/>
  <c r="P10" i="5"/>
  <c r="R10" i="5" s="1"/>
  <c r="P8" i="5"/>
  <c r="R8" i="5" s="1"/>
  <c r="P6" i="5"/>
  <c r="R6" i="5" s="1"/>
  <c r="P5" i="4"/>
  <c r="R5" i="4" s="1"/>
  <c r="P7" i="4"/>
  <c r="R7" i="4" s="1"/>
  <c r="P9" i="4"/>
  <c r="R9" i="4" s="1"/>
  <c r="P11" i="4"/>
  <c r="R11" i="4" s="1"/>
  <c r="P13" i="4"/>
  <c r="R13" i="4" s="1"/>
  <c r="P4" i="4"/>
  <c r="R4" i="4" s="1"/>
  <c r="P8" i="4"/>
  <c r="R8" i="4" s="1"/>
  <c r="P10" i="4"/>
  <c r="R10" i="4" s="1"/>
  <c r="P12" i="4"/>
  <c r="R12" i="4" s="1"/>
  <c r="P10" i="9"/>
  <c r="P9" i="9"/>
  <c r="P7" i="9"/>
  <c r="P12" i="9"/>
  <c r="P4" i="9"/>
  <c r="P6" i="9"/>
  <c r="P11" i="9"/>
  <c r="P5" i="9"/>
  <c r="P8" i="9"/>
  <c r="P13" i="9"/>
  <c r="R13" i="1"/>
  <c r="R12" i="1"/>
  <c r="R11" i="1"/>
  <c r="R10" i="1"/>
  <c r="R9" i="1"/>
  <c r="R8" i="1"/>
  <c r="R7" i="1"/>
  <c r="R6" i="1"/>
  <c r="R5" i="1"/>
  <c r="R4" i="1"/>
  <c r="R2" i="1"/>
</calcChain>
</file>

<file path=xl/sharedStrings.xml><?xml version="1.0" encoding="utf-8"?>
<sst xmlns="http://schemas.openxmlformats.org/spreadsheetml/2006/main" count="714" uniqueCount="54">
  <si>
    <t>TF-IDF</t>
  </si>
  <si>
    <t>ELMo</t>
  </si>
  <si>
    <t>USE</t>
  </si>
  <si>
    <t>Sentence length</t>
  </si>
  <si>
    <t>Stopword count</t>
  </si>
  <si>
    <t>WH question type</t>
  </si>
  <si>
    <t>Glucose test</t>
  </si>
  <si>
    <t>Glucose range</t>
  </si>
  <si>
    <t>HbA1c test</t>
  </si>
  <si>
    <t>HbA1c range</t>
  </si>
  <si>
    <t>Creatinine test</t>
  </si>
  <si>
    <t>Creatinine range</t>
  </si>
  <si>
    <t>Total</t>
  </si>
  <si>
    <t>GS</t>
  </si>
  <si>
    <t>What does this creatinine thing mean? Creatinine 5.7 - Consistent with kidntey failure?</t>
  </si>
  <si>
    <t>[]</t>
  </si>
  <si>
    <t>['Creatinine', '=', '5.7']</t>
  </si>
  <si>
    <t xml:space="preserve">What is Serum Chemistry. My Serum Creatinine shows 1.50MG/DL, what that means &amp; what precaution should be take? </t>
  </si>
  <si>
    <t>['Creatinine', '=', '1.50', 'mg/dl']</t>
  </si>
  <si>
    <t xml:space="preserve">Is s. creatinine 1.6 mg/dl high? what foods should be eaten to control it.? </t>
  </si>
  <si>
    <t>['Creatinine', '=', '1.6', 'mg/dl']</t>
  </si>
  <si>
    <t xml:space="preserve">Im male 45 years old, my creatinine results is 71.3 what is its means? </t>
  </si>
  <si>
    <t>['Creatinine', '=', '45', 'years', 'Creatinine', '=', '71.3']</t>
  </si>
  <si>
    <t xml:space="preserve">my 16 yo sons Creatinine level is 115. What does this mean? </t>
  </si>
  <si>
    <t>['Creatinine', '=', '16', 'Creatinine', '=', '115']</t>
  </si>
  <si>
    <t>MY CREATININE LEVEL IS 2.04 . so how to decrease the creatinine level? Pls tell.</t>
  </si>
  <si>
    <t>['Creatinine', '=', '2.04']</t>
  </si>
  <si>
    <t xml:space="preserve">my creatinine is 1.6. what is the treatment for it? </t>
  </si>
  <si>
    <t>['Creatinine', '=', '1.6']</t>
  </si>
  <si>
    <t xml:space="preserve">HbA1c of 5.7, am i prediabetic? </t>
  </si>
  <si>
    <t>['HBA1C,', '=', '5.7,']</t>
  </si>
  <si>
    <t xml:space="preserve">how can i increase my creatinine level? </t>
  </si>
  <si>
    <t xml:space="preserve">What is meaning for serum beta hcg &lt; .1? </t>
  </si>
  <si>
    <t>How is the Hormone Insulin Carried from the skin to the Oragn that it affects? First Answer 10 points</t>
  </si>
  <si>
    <t xml:space="preserve">What is meaning for serum beta hcg &lt; .1? </t>
    <phoneticPr fontId="1" type="noConversion"/>
  </si>
  <si>
    <t>i</t>
  </si>
  <si>
    <t>Rel i</t>
  </si>
  <si>
    <t>log2(i+1)</t>
  </si>
  <si>
    <t>Rel i/log2(i+1)</t>
  </si>
  <si>
    <t>IDCG</t>
  </si>
  <si>
    <t>DCG</t>
  </si>
  <si>
    <t>nDCG</t>
  </si>
  <si>
    <t>With lab</t>
  </si>
  <si>
    <t>No lab</t>
  </si>
  <si>
    <t>ELMo+lab - nDCG</t>
  </si>
  <si>
    <t>tfidf+lab - nDCG</t>
  </si>
  <si>
    <t>USE+lab - nDCG</t>
  </si>
  <si>
    <t>ELMo - nDCG</t>
  </si>
  <si>
    <t>tfidf - nDCG</t>
  </si>
  <si>
    <t>USE - nDCG</t>
  </si>
  <si>
    <t>All+lab+fea</t>
    <phoneticPr fontId="1" type="noConversion"/>
  </si>
  <si>
    <t>All+lab+noFea</t>
    <phoneticPr fontId="1" type="noConversion"/>
  </si>
  <si>
    <t>All+noLab+fea</t>
    <phoneticPr fontId="1" type="noConversion"/>
  </si>
  <si>
    <t>All+noLab+noFea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</si>
</sst>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All+lab+fea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Chart!$A$3:$A$12</c:f>
              <c:numCache>
                <c:formatCode>General</c:formatCode>
                <c:ptCount val="10"/>
                <c:pt idx="0">
                  <c:v>0.6799999998656</c:v>
                </c:pt>
                <c:pt idx="1">
                  <c:v>0.70640510410844581</c:v>
                </c:pt>
                <c:pt idx="2">
                  <c:v>0.71089343943684924</c:v>
                </c:pt>
                <c:pt idx="3">
                  <c:v>0.74187306468675784</c:v>
                </c:pt>
                <c:pt idx="4">
                  <c:v>0.80944760574306684</c:v>
                </c:pt>
                <c:pt idx="5">
                  <c:v>0.8426490685897301</c:v>
                </c:pt>
                <c:pt idx="6">
                  <c:v>0.82603943624234732</c:v>
                </c:pt>
                <c:pt idx="7">
                  <c:v>0.82217673164182981</c:v>
                </c:pt>
                <c:pt idx="8">
                  <c:v>0.8476535961289543</c:v>
                </c:pt>
                <c:pt idx="9">
                  <c:v>0.8487562335559089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5-6049-B845-1AEED47EECD3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All+lab+noFea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Chart!$B$3:$B$12</c:f>
              <c:numCache>
                <c:formatCode>General</c:formatCode>
                <c:ptCount val="10"/>
                <c:pt idx="0">
                  <c:v>0.6799999998656</c:v>
                </c:pt>
                <c:pt idx="1">
                  <c:v>0.67497045629208507</c:v>
                </c:pt>
                <c:pt idx="2">
                  <c:v>0.70577322711272927</c:v>
                </c:pt>
                <c:pt idx="3">
                  <c:v>0.75886774926871625</c:v>
                </c:pt>
                <c:pt idx="4">
                  <c:v>0.80748832206873067</c:v>
                </c:pt>
                <c:pt idx="5">
                  <c:v>0.84082637033456176</c:v>
                </c:pt>
                <c:pt idx="6">
                  <c:v>0.82432836062711756</c:v>
                </c:pt>
                <c:pt idx="7">
                  <c:v>0.82050712722439856</c:v>
                </c:pt>
                <c:pt idx="8">
                  <c:v>0.84600934377707859</c:v>
                </c:pt>
                <c:pt idx="9">
                  <c:v>0.84712388180776566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5-6049-B845-1AEED47EECD3}"/>
            </c:ext>
          </c:extLst>
        </c:ser>
        <c:ser>
          <c:idx val="2"/>
          <c:order val="2"/>
          <c:tx>
            <c:strRef>
              <c:f>Chart!$C$2</c:f>
              <c:strCache>
                <c:ptCount val="1"/>
                <c:pt idx="0">
                  <c:v>ELMo+lab - nDCG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Chart!$C$3:$C$12</c:f>
              <c:numCache>
                <c:formatCode>General</c:formatCode>
                <c:ptCount val="10"/>
                <c:pt idx="0">
                  <c:v>1</c:v>
                </c:pt>
                <c:pt idx="1">
                  <c:v>0.94685951935255375</c:v>
                </c:pt>
                <c:pt idx="2">
                  <c:v>0.95757846568160798</c:v>
                </c:pt>
                <c:pt idx="3">
                  <c:v>0.94741069849728921</c:v>
                </c:pt>
                <c:pt idx="4">
                  <c:v>0.97296594172795758</c:v>
                </c:pt>
                <c:pt idx="5">
                  <c:v>0.98636943359114493</c:v>
                </c:pt>
                <c:pt idx="6">
                  <c:v>0.97723097839824646</c:v>
                </c:pt>
                <c:pt idx="7">
                  <c:v>0.96014821606856848</c:v>
                </c:pt>
                <c:pt idx="8">
                  <c:v>0.95242138599946524</c:v>
                </c:pt>
                <c:pt idx="9">
                  <c:v>0.98479319865727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5-6049-B845-1AEED47EECD3}"/>
            </c:ext>
          </c:extLst>
        </c:ser>
        <c:ser>
          <c:idx val="3"/>
          <c:order val="3"/>
          <c:tx>
            <c:strRef>
              <c:f>Chart!$D$2</c:f>
              <c:strCache>
                <c:ptCount val="1"/>
                <c:pt idx="0">
                  <c:v>tfidf+lab - nDCG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Chart!$D$3:$D$12</c:f>
              <c:numCache>
                <c:formatCode>General</c:formatCode>
                <c:ptCount val="10"/>
                <c:pt idx="0">
                  <c:v>0.78260869572022684</c:v>
                </c:pt>
                <c:pt idx="1">
                  <c:v>0.80648340434145338</c:v>
                </c:pt>
                <c:pt idx="2">
                  <c:v>0.82310538360307894</c:v>
                </c:pt>
                <c:pt idx="3">
                  <c:v>0.89040821572568862</c:v>
                </c:pt>
                <c:pt idx="4">
                  <c:v>0.92232298489852971</c:v>
                </c:pt>
                <c:pt idx="5">
                  <c:v>0.94019121622952917</c:v>
                </c:pt>
                <c:pt idx="6">
                  <c:v>0.94312388539150793</c:v>
                </c:pt>
                <c:pt idx="7">
                  <c:v>0.94515979921955284</c:v>
                </c:pt>
                <c:pt idx="8">
                  <c:v>0.94608067840062715</c:v>
                </c:pt>
                <c:pt idx="9">
                  <c:v>0.94651191552877412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5-6049-B845-1AEED47EECD3}"/>
            </c:ext>
          </c:extLst>
        </c:ser>
        <c:ser>
          <c:idx val="4"/>
          <c:order val="4"/>
          <c:tx>
            <c:strRef>
              <c:f>Chart!$E$2</c:f>
              <c:strCache>
                <c:ptCount val="1"/>
                <c:pt idx="0">
                  <c:v>USE+lab - nDCG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Chart!$E$3:$E$12</c:f>
              <c:numCache>
                <c:formatCode>General</c:formatCode>
                <c:ptCount val="10"/>
                <c:pt idx="0">
                  <c:v>0.73913043475992435</c:v>
                </c:pt>
                <c:pt idx="1">
                  <c:v>0.76069468780536686</c:v>
                </c:pt>
                <c:pt idx="2">
                  <c:v>0.80896487216236734</c:v>
                </c:pt>
                <c:pt idx="3">
                  <c:v>0.85369003661473386</c:v>
                </c:pt>
                <c:pt idx="4">
                  <c:v>0.87657591292069237</c:v>
                </c:pt>
                <c:pt idx="5">
                  <c:v>0.92602760503069681</c:v>
                </c:pt>
                <c:pt idx="6">
                  <c:v>0.90023432119561031</c:v>
                </c:pt>
                <c:pt idx="7">
                  <c:v>0.90380549208940797</c:v>
                </c:pt>
                <c:pt idx="8">
                  <c:v>0.93060886389259856</c:v>
                </c:pt>
                <c:pt idx="9">
                  <c:v>0.93116384183679735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35-6049-B845-1AEED47EECD3}"/>
            </c:ext>
          </c:extLst>
        </c:ser>
        <c:ser>
          <c:idx val="5"/>
          <c:order val="5"/>
          <c:tx>
            <c:strRef>
              <c:f>Chart!$F$2</c:f>
              <c:strCache>
                <c:ptCount val="1"/>
                <c:pt idx="0">
                  <c:v>All+noLab+fea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Chart!$F$3:$F$12</c:f>
              <c:numCache>
                <c:formatCode>General</c:formatCode>
                <c:ptCount val="10"/>
                <c:pt idx="0">
                  <c:v>0.6799999998656</c:v>
                </c:pt>
                <c:pt idx="1">
                  <c:v>0.70640510410844581</c:v>
                </c:pt>
                <c:pt idx="2">
                  <c:v>0.73044671966709718</c:v>
                </c:pt>
                <c:pt idx="3">
                  <c:v>0.72995060287873004</c:v>
                </c:pt>
                <c:pt idx="4">
                  <c:v>0.78114866343963318</c:v>
                </c:pt>
                <c:pt idx="5">
                  <c:v>0.76652867397590485</c:v>
                </c:pt>
                <c:pt idx="6">
                  <c:v>0.73708344288184102</c:v>
                </c:pt>
                <c:pt idx="7">
                  <c:v>0.81212699471791572</c:v>
                </c:pt>
                <c:pt idx="8">
                  <c:v>0.83775645917821406</c:v>
                </c:pt>
                <c:pt idx="9">
                  <c:v>0.83893072910415956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35-6049-B845-1AEED47EECD3}"/>
            </c:ext>
          </c:extLst>
        </c:ser>
        <c:ser>
          <c:idx val="6"/>
          <c:order val="6"/>
          <c:tx>
            <c:strRef>
              <c:f>Chart!$G$2</c:f>
              <c:strCache>
                <c:ptCount val="1"/>
                <c:pt idx="0">
                  <c:v>All+noLab+noFea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Chart!$G$3:$G$12</c:f>
              <c:numCache>
                <c:formatCode>General</c:formatCode>
                <c:ptCount val="10"/>
                <c:pt idx="0">
                  <c:v>0.6799999998656</c:v>
                </c:pt>
                <c:pt idx="1">
                  <c:v>0.67497045629208507</c:v>
                </c:pt>
                <c:pt idx="2">
                  <c:v>0.70577322711272927</c:v>
                </c:pt>
                <c:pt idx="3">
                  <c:v>0.72334346164836116</c:v>
                </c:pt>
                <c:pt idx="4">
                  <c:v>0.70537375296856597</c:v>
                </c:pt>
                <c:pt idx="5">
                  <c:v>0.77072751640187465</c:v>
                </c:pt>
                <c:pt idx="6">
                  <c:v>0.81101409369771849</c:v>
                </c:pt>
                <c:pt idx="7">
                  <c:v>0.80751555707850664</c:v>
                </c:pt>
                <c:pt idx="8">
                  <c:v>0.83321504379564559</c:v>
                </c:pt>
                <c:pt idx="9">
                  <c:v>0.83442218311952199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35-6049-B845-1AEED47EECD3}"/>
            </c:ext>
          </c:extLst>
        </c:ser>
        <c:ser>
          <c:idx val="7"/>
          <c:order val="7"/>
          <c:tx>
            <c:strRef>
              <c:f>Chart!$H$2</c:f>
              <c:strCache>
                <c:ptCount val="1"/>
                <c:pt idx="0">
                  <c:v>ELMo - nDCG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Chart!$H$3:$H$12</c:f>
              <c:numCache>
                <c:formatCode>General</c:formatCode>
                <c:ptCount val="10"/>
                <c:pt idx="0">
                  <c:v>1</c:v>
                </c:pt>
                <c:pt idx="1">
                  <c:v>0.94685951935255375</c:v>
                </c:pt>
                <c:pt idx="2">
                  <c:v>0.95757846568160798</c:v>
                </c:pt>
                <c:pt idx="3">
                  <c:v>0.94741069849728921</c:v>
                </c:pt>
                <c:pt idx="4">
                  <c:v>0.89421363274228849</c:v>
                </c:pt>
                <c:pt idx="5">
                  <c:v>0.83741904150950941</c:v>
                </c:pt>
                <c:pt idx="6">
                  <c:v>0.89442513844592852</c:v>
                </c:pt>
                <c:pt idx="7">
                  <c:v>0.87135756325143832</c:v>
                </c:pt>
                <c:pt idx="8">
                  <c:v>0.93228989442473642</c:v>
                </c:pt>
                <c:pt idx="9">
                  <c:v>0.96482271516562701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35-6049-B845-1AEED47EECD3}"/>
            </c:ext>
          </c:extLst>
        </c:ser>
        <c:ser>
          <c:idx val="8"/>
          <c:order val="8"/>
          <c:tx>
            <c:strRef>
              <c:f>Chart!$I$2</c:f>
              <c:strCache>
                <c:ptCount val="1"/>
                <c:pt idx="0">
                  <c:v>tfidf - nDCG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Chart!$I$3:$I$12</c:f>
              <c:numCache>
                <c:formatCode>General</c:formatCode>
                <c:ptCount val="10"/>
                <c:pt idx="0">
                  <c:v>0.43478260873345764</c:v>
                </c:pt>
                <c:pt idx="1">
                  <c:v>0.59959511380661767</c:v>
                </c:pt>
                <c:pt idx="2">
                  <c:v>0.66915454233436467</c:v>
                </c:pt>
                <c:pt idx="3">
                  <c:v>0.63589185431547102</c:v>
                </c:pt>
                <c:pt idx="4">
                  <c:v>0.66995116794509535</c:v>
                </c:pt>
                <c:pt idx="5">
                  <c:v>0.71006877968866777</c:v>
                </c:pt>
                <c:pt idx="6">
                  <c:v>0.78802960692739044</c:v>
                </c:pt>
                <c:pt idx="7">
                  <c:v>0.77771941848244586</c:v>
                </c:pt>
                <c:pt idx="8">
                  <c:v>0.84862014876496505</c:v>
                </c:pt>
                <c:pt idx="9">
                  <c:v>0.84983085784604295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35-6049-B845-1AEED47EECD3}"/>
            </c:ext>
          </c:extLst>
        </c:ser>
        <c:ser>
          <c:idx val="9"/>
          <c:order val="9"/>
          <c:tx>
            <c:strRef>
              <c:f>Chart!$J$2</c:f>
              <c:strCache>
                <c:ptCount val="1"/>
                <c:pt idx="0">
                  <c:v>USE - nDCG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Chart!$J$3:$J$12</c:f>
              <c:numCache>
                <c:formatCode>General</c:formatCode>
                <c:ptCount val="10"/>
                <c:pt idx="0">
                  <c:v>0.78260869572022684</c:v>
                </c:pt>
                <c:pt idx="1">
                  <c:v>0.80648340434145338</c:v>
                </c:pt>
                <c:pt idx="2">
                  <c:v>0.82310538360307894</c:v>
                </c:pt>
                <c:pt idx="3">
                  <c:v>0.84929019012795093</c:v>
                </c:pt>
                <c:pt idx="4">
                  <c:v>0.88579232353065329</c:v>
                </c:pt>
                <c:pt idx="5">
                  <c:v>0.82974016429556507</c:v>
                </c:pt>
                <c:pt idx="6">
                  <c:v>0.82828188246464696</c:v>
                </c:pt>
                <c:pt idx="7">
                  <c:v>0.84337752943240085</c:v>
                </c:pt>
                <c:pt idx="8">
                  <c:v>0.92576976027352997</c:v>
                </c:pt>
                <c:pt idx="9">
                  <c:v>0.92636344050636288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35-6049-B845-1AEED47E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521840"/>
        <c:axId val="461517920"/>
      </c:lineChart>
      <c:catAx>
        <c:axId val="4615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17920"/>
        <c:crosses val="autoZero"/>
        <c:auto val="1"/>
        <c:lblAlgn val="ctr"/>
        <c:lblOffset val="100"/>
        <c:noMultiLvlLbl val="0"/>
      </c:catAx>
      <c:valAx>
        <c:axId val="4615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0</xdr:row>
      <xdr:rowOff>22860</xdr:rowOff>
    </xdr:from>
    <xdr:to>
      <xdr:col>20</xdr:col>
      <xdr:colOff>30480</xdr:colOff>
      <xdr:row>18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="70" zoomScaleNormal="70" workbookViewId="0">
      <selection activeCell="A5" sqref="A5"/>
    </sheetView>
  </sheetViews>
  <sheetFormatPr baseColWidth="10" defaultColWidth="13.33203125" defaultRowHeight="15" x14ac:dyDescent="0.2"/>
  <cols>
    <col min="1" max="16384" width="13.33203125" style="1"/>
  </cols>
  <sheetData>
    <row r="1" spans="1:19" x14ac:dyDescent="0.2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f>F2*0.14+G2*0.21+H2*0.21+I2*0.08+J2*0.05+K2*0.05+L2*0+M2*0+N2*0+O2*0+P2*0.1+Q2*0.16</f>
        <v>1</v>
      </c>
    </row>
    <row r="4" spans="1:19" ht="16" x14ac:dyDescent="0.2">
      <c r="A4" s="1">
        <v>490298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9.5867676809999997E-2</v>
      </c>
      <c r="G4" s="2">
        <v>0.76895618440000002</v>
      </c>
      <c r="H4" s="2">
        <v>0.58995807170000003</v>
      </c>
      <c r="I4" s="1">
        <v>0.64285714285714202</v>
      </c>
      <c r="J4" s="1">
        <v>0.6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f t="shared" ref="R4:R9" si="0">F4*0.14+G4*0.21+H4*0.21+I4*0.08+J4*0.05+K4*0.05+L4*0+M4*0+N4*0+O4*0+P4*0.1+Q4*0.16</f>
        <v>0.69022203996297149</v>
      </c>
      <c r="S4" s="1">
        <v>3.8333333330000001</v>
      </c>
    </row>
    <row r="5" spans="1:19" ht="16" x14ac:dyDescent="0.2">
      <c r="A5" s="1">
        <v>3251083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6.1169558059999997E-2</v>
      </c>
      <c r="G5" s="2">
        <v>0.69513630869999998</v>
      </c>
      <c r="H5" s="2">
        <v>0.67449069019999996</v>
      </c>
      <c r="I5" s="1">
        <v>0.92857142857142805</v>
      </c>
      <c r="J5" s="1">
        <v>0.8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f t="shared" si="0"/>
        <v>0.72047112218311427</v>
      </c>
      <c r="S5" s="1">
        <v>3.3333333333333299</v>
      </c>
    </row>
    <row r="6" spans="1:19" ht="16" x14ac:dyDescent="0.2">
      <c r="A6" s="1">
        <v>3455113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0.1043313817</v>
      </c>
      <c r="G6" s="2">
        <v>0.66033291819999995</v>
      </c>
      <c r="H6" s="2">
        <v>0.76710194350000005</v>
      </c>
      <c r="I6" s="1">
        <v>0.92857142857142805</v>
      </c>
      <c r="J6" s="1">
        <v>0.8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0.33333333333333298</v>
      </c>
      <c r="R6" s="1">
        <f t="shared" si="0"/>
        <v>0.63198676201404747</v>
      </c>
      <c r="S6" s="1">
        <v>3</v>
      </c>
    </row>
    <row r="7" spans="1:19" ht="16" x14ac:dyDescent="0.2">
      <c r="A7" s="1">
        <v>3462199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0.13372616409999999</v>
      </c>
      <c r="G7" s="2">
        <v>0.75286608929999999</v>
      </c>
      <c r="H7" s="2">
        <v>0.68764245509999999</v>
      </c>
      <c r="I7" s="1">
        <v>0.92857142857142805</v>
      </c>
      <c r="J7" s="1">
        <v>0.8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f t="shared" si="0"/>
        <v>0.74551417158371425</v>
      </c>
      <c r="S7" s="1">
        <v>3</v>
      </c>
    </row>
    <row r="8" spans="1:19" ht="16" x14ac:dyDescent="0.2">
      <c r="A8" s="1">
        <v>3386256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0.1218113515</v>
      </c>
      <c r="G8" s="2">
        <v>0.76326286789999997</v>
      </c>
      <c r="H8" s="2">
        <v>0.76425611969999996</v>
      </c>
      <c r="I8" s="1">
        <v>0.85714285714285698</v>
      </c>
      <c r="J8" s="1">
        <v>0.8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f t="shared" si="0"/>
        <v>0.75640400517742856</v>
      </c>
      <c r="S8" s="1">
        <v>2.8333333330000001</v>
      </c>
    </row>
    <row r="9" spans="1:19" ht="16" x14ac:dyDescent="0.2">
      <c r="A9" s="1">
        <v>1626443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0.10939217499999999</v>
      </c>
      <c r="G9" s="2">
        <v>0.7465126514</v>
      </c>
      <c r="H9" s="2">
        <v>0.75249093769999997</v>
      </c>
      <c r="I9" s="1">
        <v>0.78571428571428503</v>
      </c>
      <c r="J9" s="1">
        <v>0.6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f t="shared" si="0"/>
        <v>0.73296280106814282</v>
      </c>
      <c r="S9" s="1">
        <v>2.6666666669999999</v>
      </c>
    </row>
    <row r="10" spans="1:19" ht="16" x14ac:dyDescent="0.2">
      <c r="A10" s="1">
        <v>3780245</v>
      </c>
      <c r="B10" s="1" t="s">
        <v>29</v>
      </c>
      <c r="C10" s="1" t="s">
        <v>15</v>
      </c>
      <c r="D10" s="1" t="s">
        <v>30</v>
      </c>
      <c r="E10" s="1" t="s">
        <v>15</v>
      </c>
      <c r="F10" s="2">
        <v>0.20230201889999999</v>
      </c>
      <c r="G10" s="2">
        <v>0.58962208029999996</v>
      </c>
      <c r="H10" s="2">
        <v>0.63433468339999999</v>
      </c>
      <c r="I10" s="1">
        <v>0.5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0.33333333333333298</v>
      </c>
      <c r="P10" s="1">
        <v>0</v>
      </c>
      <c r="Q10" s="1">
        <v>0</v>
      </c>
      <c r="R10" s="1">
        <f>F10*0.14+G10*0.21+H10*0.21+I10*0.08+J10*0.05+K10*0.05+L10*0+M10*0+N10*0+O10*0+P10*0.1+Q10*0.16</f>
        <v>0.37535320302299996</v>
      </c>
      <c r="S10" s="1">
        <v>1.6666666666666601</v>
      </c>
    </row>
    <row r="11" spans="1:19" ht="16" x14ac:dyDescent="0.2">
      <c r="A11" s="1">
        <v>490322</v>
      </c>
      <c r="B11" s="1" t="s">
        <v>31</v>
      </c>
      <c r="F11" s="2">
        <v>0.1218113515</v>
      </c>
      <c r="G11" s="2">
        <v>0.7273920774</v>
      </c>
      <c r="H11" s="2">
        <v>0.65694057939999995</v>
      </c>
      <c r="I11" s="1">
        <v>0.57142857142857095</v>
      </c>
      <c r="J11" s="1">
        <v>0.8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f>F11*0.14+G11*0.21+H11*0.21+I11*0.08+J11*0.05+K11*0.05+L11*0+M11*0+N11*0+O11*0+P11*0.1+Q11*0.16</f>
        <v>0.4434777328522857</v>
      </c>
      <c r="S11" s="1">
        <v>1.3333333333333299</v>
      </c>
    </row>
    <row r="12" spans="1:19" ht="16" x14ac:dyDescent="0.2">
      <c r="A12" s="1">
        <v>2758758</v>
      </c>
      <c r="B12" s="1" t="s">
        <v>34</v>
      </c>
      <c r="C12" s="1" t="s">
        <v>15</v>
      </c>
      <c r="D12" s="1" t="s">
        <v>15</v>
      </c>
      <c r="E12" s="1" t="s">
        <v>15</v>
      </c>
      <c r="F12" s="2">
        <v>7.6042674889999995E-2</v>
      </c>
      <c r="G12" s="2">
        <v>0.69542753700000004</v>
      </c>
      <c r="H12" s="2">
        <v>0.66413319110000002</v>
      </c>
      <c r="I12" s="1">
        <v>0.71428571428571397</v>
      </c>
      <c r="J12" s="1">
        <v>0.8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f>F12*0.14+G12*0.21+H12*0.21+I12*0.08+J12*0.05+K12*0.05+L12*0+M12*0+N12*0+O12*0+P12*0.1+Q12*0.16</f>
        <v>0.44329658452845705</v>
      </c>
      <c r="S12" s="1">
        <v>0.66666666666666596</v>
      </c>
    </row>
    <row r="13" spans="1:19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0.57142857142857095</v>
      </c>
      <c r="J13" s="1">
        <v>0.4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f>F13*0.14+G13*0.21+H13*0.21+I13*0.08+J13*0.05+K13*0.05+L13*0+M13*0+N13*0+O13*0+P13*0.1+Q13*0.16</f>
        <v>0.37523166573128569</v>
      </c>
      <c r="S13" s="1">
        <v>0.33333333333333298</v>
      </c>
    </row>
    <row r="14" spans="1:19" ht="16" x14ac:dyDescent="0.2">
      <c r="F14" s="2"/>
      <c r="G14" s="2"/>
      <c r="H14" s="2"/>
    </row>
    <row r="15" spans="1:19" ht="16" x14ac:dyDescent="0.2">
      <c r="F15" s="2"/>
      <c r="G15" s="2"/>
      <c r="H15" s="2"/>
    </row>
    <row r="21" spans="6:8" ht="16" x14ac:dyDescent="0.2">
      <c r="F21" s="2"/>
      <c r="G21" s="2"/>
      <c r="H21" s="2"/>
    </row>
    <row r="22" spans="6:8" ht="16" x14ac:dyDescent="0.2">
      <c r="F22" s="2"/>
      <c r="G22" s="2"/>
      <c r="H22" s="2"/>
    </row>
    <row r="23" spans="6:8" ht="16" x14ac:dyDescent="0.2">
      <c r="F23" s="2"/>
      <c r="G23" s="2"/>
      <c r="H23" s="2"/>
    </row>
    <row r="24" spans="6:8" ht="16" x14ac:dyDescent="0.2">
      <c r="F24" s="2"/>
      <c r="G24" s="2"/>
      <c r="H24" s="2"/>
    </row>
    <row r="25" spans="6:8" ht="16" x14ac:dyDescent="0.2">
      <c r="F25" s="2"/>
      <c r="G25" s="2"/>
      <c r="H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>
      <selection sqref="A1:S13"/>
    </sheetView>
  </sheetViews>
  <sheetFormatPr baseColWidth="10" defaultColWidth="13.33203125" defaultRowHeight="15" x14ac:dyDescent="0.2"/>
  <cols>
    <col min="1" max="16384" width="13.33203125" style="1"/>
  </cols>
  <sheetData>
    <row r="1" spans="1:19" x14ac:dyDescent="0.2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f>F2*0.14+G2*0.21+H2*0.21+I2*0.08+J2*0.05+K2*0.05+L2*0+M2*0+N2*0+O2*0+P2*0.1+Q2*0.16</f>
        <v>0.82</v>
      </c>
    </row>
    <row r="4" spans="1:19" ht="16" x14ac:dyDescent="0.2">
      <c r="A4" s="1">
        <v>490298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9.5867676809999997E-2</v>
      </c>
      <c r="G4" s="2">
        <v>0.76895618440000002</v>
      </c>
      <c r="H4" s="2">
        <v>0.58995807170000003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f t="shared" ref="R4:R9" si="0">F4*0.14+G4*0.21+H4*0.21+I4*0.08+J4*0.05+K4*0.05+L4*0+M4*0+N4*0+O4*0+P4*0.1+Q4*0.16</f>
        <v>0.55879346853440004</v>
      </c>
      <c r="S4" s="1">
        <v>3.8333333330000001</v>
      </c>
    </row>
    <row r="5" spans="1:19" ht="16" x14ac:dyDescent="0.2">
      <c r="A5" s="1">
        <v>3251083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6.1169558059999997E-2</v>
      </c>
      <c r="G5" s="2">
        <v>0.69513630869999998</v>
      </c>
      <c r="H5" s="2">
        <v>0.67449069019999996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f t="shared" si="0"/>
        <v>0.55618540789740001</v>
      </c>
      <c r="S5" s="1">
        <v>3.3333333333333299</v>
      </c>
    </row>
    <row r="6" spans="1:19" ht="16" x14ac:dyDescent="0.2">
      <c r="A6" s="1">
        <v>3455113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0.1043313817</v>
      </c>
      <c r="G6" s="2">
        <v>0.66033291819999995</v>
      </c>
      <c r="H6" s="2">
        <v>0.76710194350000005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0.33333333333333298</v>
      </c>
      <c r="R6" s="1">
        <f t="shared" si="0"/>
        <v>0.46770104772833326</v>
      </c>
      <c r="S6" s="1">
        <v>3</v>
      </c>
    </row>
    <row r="7" spans="1:19" ht="16" x14ac:dyDescent="0.2">
      <c r="A7" s="1">
        <v>3462199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0.13372616409999999</v>
      </c>
      <c r="G7" s="2">
        <v>0.75286608929999999</v>
      </c>
      <c r="H7" s="2">
        <v>0.68764245509999999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f t="shared" si="0"/>
        <v>0.58122845729799999</v>
      </c>
      <c r="S7" s="1">
        <v>3</v>
      </c>
    </row>
    <row r="8" spans="1:19" ht="16" x14ac:dyDescent="0.2">
      <c r="A8" s="1">
        <v>3386256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0.1218113515</v>
      </c>
      <c r="G8" s="2">
        <v>0.76326286789999997</v>
      </c>
      <c r="H8" s="2">
        <v>0.76425611969999996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f t="shared" si="0"/>
        <v>0.59783257660599998</v>
      </c>
      <c r="S8" s="1">
        <v>2.8333333330000001</v>
      </c>
    </row>
    <row r="9" spans="1:19" ht="16" x14ac:dyDescent="0.2">
      <c r="A9" s="1">
        <v>1626443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0.10939217499999999</v>
      </c>
      <c r="G9" s="2">
        <v>0.7465126514</v>
      </c>
      <c r="H9" s="2">
        <v>0.75249093769999997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f t="shared" si="0"/>
        <v>0.59010565821100003</v>
      </c>
      <c r="S9" s="1">
        <v>2.6666666669999999</v>
      </c>
    </row>
    <row r="10" spans="1:19" ht="16" x14ac:dyDescent="0.2">
      <c r="A10" s="1">
        <v>3780245</v>
      </c>
      <c r="B10" s="1" t="s">
        <v>29</v>
      </c>
      <c r="C10" s="1" t="s">
        <v>15</v>
      </c>
      <c r="D10" s="1" t="s">
        <v>30</v>
      </c>
      <c r="E10" s="1" t="s">
        <v>15</v>
      </c>
      <c r="F10" s="2">
        <v>0.20230201889999999</v>
      </c>
      <c r="G10" s="2">
        <v>0.58962208029999996</v>
      </c>
      <c r="H10" s="2">
        <v>0.63433468339999999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0.33333333333333298</v>
      </c>
      <c r="P10" s="1">
        <v>0</v>
      </c>
      <c r="Q10" s="1">
        <v>0</v>
      </c>
      <c r="R10" s="1">
        <f>F10*0.14+G10*0.21+H10*0.21+I10*0.08+J10*0.05+K10*0.05+L10*0+M10*0+N10*0+O10*0+P10*0.1+Q10*0.16</f>
        <v>0.28535320302299999</v>
      </c>
      <c r="S10" s="1">
        <v>1.6666666666666601</v>
      </c>
    </row>
    <row r="11" spans="1:19" ht="16" x14ac:dyDescent="0.2">
      <c r="A11" s="1">
        <v>490322</v>
      </c>
      <c r="B11" s="1" t="s">
        <v>31</v>
      </c>
      <c r="F11" s="2">
        <v>0.1218113515</v>
      </c>
      <c r="G11" s="2">
        <v>0.7273920774</v>
      </c>
      <c r="H11" s="2">
        <v>0.65694057939999995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f>F11*0.14+G11*0.21+H11*0.21+I11*0.08+J11*0.05+K11*0.05+L11*0+M11*0+N11*0+O11*0+P11*0.1+Q11*0.16</f>
        <v>0.30776344713799997</v>
      </c>
      <c r="S11" s="1">
        <v>1.3333333333333299</v>
      </c>
    </row>
    <row r="12" spans="1:19" ht="16" x14ac:dyDescent="0.2">
      <c r="A12" s="1">
        <v>2758758</v>
      </c>
      <c r="B12" s="1" t="s">
        <v>32</v>
      </c>
      <c r="C12" s="1" t="s">
        <v>15</v>
      </c>
      <c r="D12" s="1" t="s">
        <v>15</v>
      </c>
      <c r="E12" s="1" t="s">
        <v>15</v>
      </c>
      <c r="F12" s="2">
        <v>7.6042674889999995E-2</v>
      </c>
      <c r="G12" s="2">
        <v>0.69542753700000004</v>
      </c>
      <c r="H12" s="2">
        <v>0.66413319110000002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f>F12*0.14+G12*0.21+H12*0.21+I12*0.08+J12*0.05+K12*0.05+L12*0+M12*0+N12*0+O12*0+P12*0.1+Q12*0.16</f>
        <v>0.29615372738559997</v>
      </c>
      <c r="S12" s="1">
        <v>0.66666666666666596</v>
      </c>
    </row>
    <row r="13" spans="1:19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f>F13*0.14+G13*0.21+H13*0.21+I13*0.08+J13*0.05+K13*0.05+L13*0+M13*0+N13*0+O13*0+P13*0.1+Q13*0.16</f>
        <v>0.25951738001699998</v>
      </c>
      <c r="S13" s="1">
        <v>0.33333333333333298</v>
      </c>
    </row>
    <row r="14" spans="1:19" ht="16" x14ac:dyDescent="0.2">
      <c r="F14" s="2"/>
      <c r="G14" s="2"/>
      <c r="H14" s="2"/>
    </row>
    <row r="15" spans="1:19" ht="16" x14ac:dyDescent="0.2">
      <c r="F15" s="2"/>
      <c r="G15" s="2"/>
      <c r="H15" s="2"/>
    </row>
    <row r="21" spans="6:8" ht="16" x14ac:dyDescent="0.2">
      <c r="F21" s="2"/>
      <c r="G21" s="2"/>
      <c r="H21" s="2"/>
    </row>
    <row r="22" spans="6:8" ht="16" x14ac:dyDescent="0.2">
      <c r="F22" s="2"/>
      <c r="G22" s="2"/>
      <c r="H22" s="2"/>
    </row>
    <row r="23" spans="6:8" ht="16" x14ac:dyDescent="0.2">
      <c r="F23" s="2"/>
      <c r="G23" s="2"/>
      <c r="H23" s="2"/>
    </row>
    <row r="24" spans="6:8" ht="16" x14ac:dyDescent="0.2">
      <c r="F24" s="2"/>
      <c r="G24" s="2"/>
      <c r="H24" s="2"/>
    </row>
    <row r="25" spans="6:8" ht="16" x14ac:dyDescent="0.2">
      <c r="F25" s="2"/>
      <c r="G25" s="2"/>
      <c r="H2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tabSelected="1" topLeftCell="C1" workbookViewId="0">
      <selection activeCell="V4" sqref="V4:V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39</v>
      </c>
      <c r="W1" s="1" t="s">
        <v>41</v>
      </c>
    </row>
    <row r="2" spans="1:23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f>F2*0.14+G2*0.21+H2*0.21+I2*0.08+J2*0.05+K2*0.05+L2*0.1+M2*0.16</f>
        <v>1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3386256</v>
      </c>
      <c r="B4" s="1" t="s">
        <v>25</v>
      </c>
      <c r="C4" s="1" t="s">
        <v>15</v>
      </c>
      <c r="D4" s="1" t="s">
        <v>15</v>
      </c>
      <c r="E4" s="1" t="s">
        <v>26</v>
      </c>
      <c r="F4" s="2">
        <v>0.1218113515</v>
      </c>
      <c r="G4" s="2">
        <v>0.76326286789999997</v>
      </c>
      <c r="H4" s="2">
        <v>0.76425611969999996</v>
      </c>
      <c r="I4" s="1">
        <v>0.85714285714285698</v>
      </c>
      <c r="J4" s="1">
        <v>0.8</v>
      </c>
      <c r="K4" s="1">
        <v>1</v>
      </c>
      <c r="L4" s="1">
        <v>1</v>
      </c>
      <c r="M4" s="1">
        <v>1</v>
      </c>
      <c r="N4" s="1">
        <f>F4*0.14+G4*0.21+H4*0.21+I4*0.08+J4*0.05+K4*0.05+L4*0.1+M4*0.16</f>
        <v>0.75640400517742856</v>
      </c>
      <c r="O4" s="1">
        <v>2.8333333330000001</v>
      </c>
      <c r="Q4" s="1">
        <v>1</v>
      </c>
      <c r="R4" s="1">
        <v>2.8333333330000001</v>
      </c>
      <c r="S4" s="1">
        <f>LOG(Q4+1, 2)</f>
        <v>1</v>
      </c>
      <c r="T4" s="1">
        <f>R4/S4</f>
        <v>2.8333333330000001</v>
      </c>
      <c r="U4" s="1">
        <f>T4</f>
        <v>2.8333333330000001</v>
      </c>
      <c r="V4" s="1">
        <v>3.8333333330000001</v>
      </c>
      <c r="W4" s="1">
        <f>U4/V4</f>
        <v>0.73913043475992435</v>
      </c>
    </row>
    <row r="5" spans="1:23" ht="16" x14ac:dyDescent="0.2">
      <c r="A5" s="1">
        <v>3462199</v>
      </c>
      <c r="B5" s="1" t="s">
        <v>23</v>
      </c>
      <c r="C5" s="1" t="s">
        <v>15</v>
      </c>
      <c r="D5" s="1" t="s">
        <v>15</v>
      </c>
      <c r="E5" s="1" t="s">
        <v>24</v>
      </c>
      <c r="F5" s="2">
        <v>0.13372616409999999</v>
      </c>
      <c r="G5" s="2">
        <v>0.75286608929999999</v>
      </c>
      <c r="H5" s="2">
        <v>0.68764245509999999</v>
      </c>
      <c r="I5" s="1">
        <v>0.92857142857142805</v>
      </c>
      <c r="J5" s="1">
        <v>0.8</v>
      </c>
      <c r="K5" s="1">
        <v>1</v>
      </c>
      <c r="L5" s="1">
        <v>1</v>
      </c>
      <c r="M5" s="1">
        <v>1</v>
      </c>
      <c r="N5" s="1">
        <f t="shared" ref="N4:N13" si="0">F5*0.14+G5*0.21+H5*0.21+I5*0.08+J5*0.05+K5*0.05+L5*0.1+M5*0.16</f>
        <v>0.74551417158371425</v>
      </c>
      <c r="O5" s="1">
        <v>3</v>
      </c>
      <c r="Q5" s="1">
        <v>2</v>
      </c>
      <c r="R5" s="1">
        <v>3</v>
      </c>
      <c r="S5" s="1">
        <f t="shared" ref="S5:S13" si="1">LOG(Q5+1, 2)</f>
        <v>1.5849625007211563</v>
      </c>
      <c r="T5" s="1">
        <f t="shared" ref="T5:T13" si="2">R5/S5</f>
        <v>1.8927892607143721</v>
      </c>
      <c r="U5" s="1">
        <f>SUM(T$4:T5)</f>
        <v>4.726122593714372</v>
      </c>
      <c r="V5" s="1">
        <v>5.9364325115715229</v>
      </c>
      <c r="W5" s="1">
        <f t="shared" ref="W5:W13" si="3">U5/V5</f>
        <v>0.79612167484461949</v>
      </c>
    </row>
    <row r="6" spans="1:23" ht="16" x14ac:dyDescent="0.2">
      <c r="A6" s="1">
        <v>1626443</v>
      </c>
      <c r="B6" s="1" t="s">
        <v>27</v>
      </c>
      <c r="C6" s="1" t="s">
        <v>15</v>
      </c>
      <c r="D6" s="1" t="s">
        <v>15</v>
      </c>
      <c r="E6" s="1" t="s">
        <v>28</v>
      </c>
      <c r="F6" s="2">
        <v>0.10939217499999999</v>
      </c>
      <c r="G6" s="2">
        <v>0.7465126514</v>
      </c>
      <c r="H6" s="2">
        <v>0.75249093769999997</v>
      </c>
      <c r="I6" s="1">
        <v>0.78571428571428503</v>
      </c>
      <c r="J6" s="1">
        <v>0.6</v>
      </c>
      <c r="K6" s="1">
        <v>1</v>
      </c>
      <c r="L6" s="1">
        <v>1</v>
      </c>
      <c r="M6" s="1">
        <v>1</v>
      </c>
      <c r="N6" s="1">
        <f t="shared" si="0"/>
        <v>0.73296280106814282</v>
      </c>
      <c r="O6" s="1">
        <v>2.6666666669999999</v>
      </c>
      <c r="Q6" s="1">
        <v>3</v>
      </c>
      <c r="R6" s="1">
        <v>2.6666666669999999</v>
      </c>
      <c r="S6" s="1">
        <f t="shared" si="1"/>
        <v>2</v>
      </c>
      <c r="T6" s="1">
        <f t="shared" si="2"/>
        <v>1.3333333334999999</v>
      </c>
      <c r="U6" s="1">
        <f>SUM(T$4:T6)</f>
        <v>6.0594559272143718</v>
      </c>
      <c r="V6" s="1">
        <v>7.4364325115715229</v>
      </c>
      <c r="W6" s="1">
        <f t="shared" si="3"/>
        <v>0.81483371465894494</v>
      </c>
    </row>
    <row r="7" spans="1:23" ht="16" x14ac:dyDescent="0.2">
      <c r="A7" s="1">
        <v>3251083</v>
      </c>
      <c r="B7" s="1" t="s">
        <v>19</v>
      </c>
      <c r="C7" s="1" t="s">
        <v>15</v>
      </c>
      <c r="D7" s="1" t="s">
        <v>15</v>
      </c>
      <c r="E7" s="1" t="s">
        <v>20</v>
      </c>
      <c r="F7" s="2">
        <v>6.1169558059999997E-2</v>
      </c>
      <c r="G7" s="2">
        <v>0.69513630869999998</v>
      </c>
      <c r="H7" s="2">
        <v>0.67449069019999996</v>
      </c>
      <c r="I7" s="1">
        <v>0.92857142857142805</v>
      </c>
      <c r="J7" s="1">
        <v>0.8</v>
      </c>
      <c r="K7" s="1">
        <v>1</v>
      </c>
      <c r="L7" s="1">
        <v>1</v>
      </c>
      <c r="M7" s="1">
        <v>1</v>
      </c>
      <c r="N7" s="1">
        <f t="shared" si="0"/>
        <v>0.72047112218311427</v>
      </c>
      <c r="O7" s="1">
        <v>3.3333333333333299</v>
      </c>
      <c r="Q7" s="1">
        <v>4</v>
      </c>
      <c r="R7" s="1">
        <v>3.3333333333333299</v>
      </c>
      <c r="S7" s="1">
        <f t="shared" si="1"/>
        <v>2.3219280948873622</v>
      </c>
      <c r="T7" s="1">
        <f t="shared" si="2"/>
        <v>1.4355885269113089</v>
      </c>
      <c r="U7" s="1">
        <f>SUM(T$4:T7)</f>
        <v>7.4950444541256811</v>
      </c>
      <c r="V7" s="1">
        <v>8.7284621857917024</v>
      </c>
      <c r="W7" s="1">
        <f t="shared" si="3"/>
        <v>0.85869014433335189</v>
      </c>
    </row>
    <row r="8" spans="1:23" ht="16" x14ac:dyDescent="0.2">
      <c r="A8" s="1">
        <v>490298</v>
      </c>
      <c r="B8" s="1" t="s">
        <v>17</v>
      </c>
      <c r="C8" s="1" t="s">
        <v>15</v>
      </c>
      <c r="D8" s="1" t="s">
        <v>15</v>
      </c>
      <c r="E8" s="1" t="s">
        <v>18</v>
      </c>
      <c r="F8" s="2">
        <v>9.5867676809999997E-2</v>
      </c>
      <c r="G8" s="2">
        <v>0.76895618440000002</v>
      </c>
      <c r="H8" s="2">
        <v>0.58995807170000003</v>
      </c>
      <c r="I8" s="1">
        <v>0.64285714285714202</v>
      </c>
      <c r="J8" s="1">
        <v>0.6</v>
      </c>
      <c r="K8" s="1">
        <v>1</v>
      </c>
      <c r="L8" s="1">
        <v>1</v>
      </c>
      <c r="M8" s="1">
        <v>1</v>
      </c>
      <c r="N8" s="1">
        <f t="shared" si="0"/>
        <v>0.69022203996297149</v>
      </c>
      <c r="O8" s="1">
        <v>3.8333333330000001</v>
      </c>
      <c r="Q8" s="1">
        <v>5</v>
      </c>
      <c r="R8" s="1">
        <v>3.8333333330000001</v>
      </c>
      <c r="S8" s="1">
        <f t="shared" si="1"/>
        <v>2.5849625007211561</v>
      </c>
      <c r="T8" s="1">
        <f t="shared" si="2"/>
        <v>1.4829357609367919</v>
      </c>
      <c r="U8" s="1">
        <f>SUM(T$4:T8)</f>
        <v>8.9779802150624732</v>
      </c>
      <c r="V8" s="1">
        <v>9.8245451394939529</v>
      </c>
      <c r="W8" s="1">
        <f t="shared" si="3"/>
        <v>0.91383164183058707</v>
      </c>
    </row>
    <row r="9" spans="1:23" ht="16" x14ac:dyDescent="0.2">
      <c r="A9" s="1">
        <v>3455113</v>
      </c>
      <c r="B9" s="1" t="s">
        <v>21</v>
      </c>
      <c r="C9" s="1" t="s">
        <v>15</v>
      </c>
      <c r="D9" s="1" t="s">
        <v>15</v>
      </c>
      <c r="E9" s="1" t="s">
        <v>22</v>
      </c>
      <c r="F9" s="2">
        <v>0.1043313817</v>
      </c>
      <c r="G9" s="2">
        <v>0.66033291819999995</v>
      </c>
      <c r="H9" s="2">
        <v>0.76710194350000005</v>
      </c>
      <c r="I9" s="1">
        <v>0.92857142857142805</v>
      </c>
      <c r="J9" s="1">
        <v>0.8</v>
      </c>
      <c r="K9" s="1">
        <v>1</v>
      </c>
      <c r="L9" s="1">
        <v>1</v>
      </c>
      <c r="M9" s="1">
        <v>0.33333333333333298</v>
      </c>
      <c r="N9" s="1">
        <f t="shared" si="0"/>
        <v>0.63198676201404747</v>
      </c>
      <c r="O9" s="1">
        <v>3</v>
      </c>
      <c r="Q9" s="1">
        <v>6</v>
      </c>
      <c r="R9" s="1">
        <v>3</v>
      </c>
      <c r="S9" s="1">
        <f t="shared" si="1"/>
        <v>2.8073549220576042</v>
      </c>
      <c r="T9" s="1">
        <f t="shared" si="2"/>
        <v>1.0686215613240666</v>
      </c>
      <c r="U9" s="1">
        <f>SUM(T$4:T9)</f>
        <v>10.04660177638654</v>
      </c>
      <c r="V9" s="1">
        <v>10.774430971900747</v>
      </c>
      <c r="W9" s="1">
        <f t="shared" si="3"/>
        <v>0.9324484794220359</v>
      </c>
    </row>
    <row r="10" spans="1:23" ht="16" x14ac:dyDescent="0.2">
      <c r="A10" s="1">
        <v>490322</v>
      </c>
      <c r="B10" s="1" t="s">
        <v>31</v>
      </c>
      <c r="C10" s="1"/>
      <c r="D10" s="1"/>
      <c r="E10" s="1"/>
      <c r="F10" s="2">
        <v>0.1218113515</v>
      </c>
      <c r="G10" s="2">
        <v>0.7273920774</v>
      </c>
      <c r="H10" s="2">
        <v>0.65694057939999995</v>
      </c>
      <c r="I10" s="1">
        <v>0.57142857142857095</v>
      </c>
      <c r="J10" s="1">
        <v>0.8</v>
      </c>
      <c r="K10" s="1">
        <v>1</v>
      </c>
      <c r="L10" s="1">
        <v>0</v>
      </c>
      <c r="M10" s="1">
        <v>0</v>
      </c>
      <c r="N10" s="1">
        <f t="shared" si="0"/>
        <v>0.4434777328522857</v>
      </c>
      <c r="O10" s="1">
        <v>1.3333333333333299</v>
      </c>
      <c r="Q10" s="1">
        <v>7</v>
      </c>
      <c r="R10" s="1">
        <v>1.3333333333333299</v>
      </c>
      <c r="S10" s="1">
        <f t="shared" si="1"/>
        <v>3</v>
      </c>
      <c r="T10" s="1">
        <f t="shared" si="2"/>
        <v>0.44444444444444331</v>
      </c>
      <c r="U10" s="1">
        <f>SUM(T$4:T10)</f>
        <v>10.491046220830983</v>
      </c>
      <c r="V10" s="1">
        <v>11.329986527456301</v>
      </c>
      <c r="W10" s="1">
        <f t="shared" si="3"/>
        <v>0.9259539890367664</v>
      </c>
    </row>
    <row r="11" spans="1:23" ht="16" x14ac:dyDescent="0.2">
      <c r="A11" s="1">
        <v>2758758</v>
      </c>
      <c r="B11" s="1" t="s">
        <v>34</v>
      </c>
      <c r="C11" s="1" t="s">
        <v>15</v>
      </c>
      <c r="D11" s="1" t="s">
        <v>15</v>
      </c>
      <c r="E11" s="1" t="s">
        <v>15</v>
      </c>
      <c r="F11" s="2">
        <v>7.6042674889999995E-2</v>
      </c>
      <c r="G11" s="2">
        <v>0.69542753700000004</v>
      </c>
      <c r="H11" s="2">
        <v>0.66413319110000002</v>
      </c>
      <c r="I11" s="1">
        <v>0.71428571428571397</v>
      </c>
      <c r="J11" s="1">
        <v>0.8</v>
      </c>
      <c r="K11" s="1">
        <v>1</v>
      </c>
      <c r="L11" s="1">
        <v>0</v>
      </c>
      <c r="M11" s="1">
        <v>0</v>
      </c>
      <c r="N11" s="1">
        <f t="shared" si="0"/>
        <v>0.44329658452845705</v>
      </c>
      <c r="O11" s="1">
        <v>0.66666666666666596</v>
      </c>
      <c r="Q11" s="1">
        <v>8</v>
      </c>
      <c r="R11" s="1">
        <v>0.66666666666666596</v>
      </c>
      <c r="S11" s="1">
        <f t="shared" si="1"/>
        <v>3.1699250014423126</v>
      </c>
      <c r="T11" s="1">
        <f t="shared" si="2"/>
        <v>0.21030991785715225</v>
      </c>
      <c r="U11" s="1">
        <f>SUM(T$4:T11)</f>
        <v>10.701356138688135</v>
      </c>
      <c r="V11" s="1">
        <v>11.750606363170604</v>
      </c>
      <c r="W11" s="1">
        <f t="shared" si="3"/>
        <v>0.91070671656816904</v>
      </c>
    </row>
    <row r="12" spans="1:23" ht="16" x14ac:dyDescent="0.2">
      <c r="A12" s="1">
        <v>3780245</v>
      </c>
      <c r="B12" s="1" t="s">
        <v>29</v>
      </c>
      <c r="C12" s="1" t="s">
        <v>15</v>
      </c>
      <c r="D12" s="1" t="s">
        <v>30</v>
      </c>
      <c r="E12" s="1" t="s">
        <v>15</v>
      </c>
      <c r="F12" s="2">
        <v>0.20230201889999999</v>
      </c>
      <c r="G12" s="2">
        <v>0.58962208029999996</v>
      </c>
      <c r="H12" s="2">
        <v>0.63433468339999999</v>
      </c>
      <c r="I12" s="1">
        <v>0.5</v>
      </c>
      <c r="J12" s="1">
        <v>1</v>
      </c>
      <c r="K12" s="1">
        <v>0</v>
      </c>
      <c r="L12" s="1">
        <v>0</v>
      </c>
      <c r="M12" s="1">
        <v>0</v>
      </c>
      <c r="N12" s="1">
        <f t="shared" si="0"/>
        <v>0.37535320302299996</v>
      </c>
      <c r="O12" s="1">
        <v>1.6666666666666601</v>
      </c>
      <c r="Q12" s="1">
        <v>9</v>
      </c>
      <c r="R12" s="1">
        <v>1.6666666666666601</v>
      </c>
      <c r="S12" s="1">
        <f t="shared" si="1"/>
        <v>3.3219280948873626</v>
      </c>
      <c r="T12" s="1">
        <f t="shared" si="2"/>
        <v>0.50171665943996668</v>
      </c>
      <c r="U12" s="1">
        <f>SUM(T$4:T12)</f>
        <v>11.203072798128101</v>
      </c>
      <c r="V12" s="1">
        <v>11.951293026946592</v>
      </c>
      <c r="W12" s="1">
        <f t="shared" si="3"/>
        <v>0.93739420269158502</v>
      </c>
    </row>
    <row r="13" spans="1:23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0.57142857142857095</v>
      </c>
      <c r="J13" s="1">
        <v>0.4</v>
      </c>
      <c r="K13" s="1">
        <v>1</v>
      </c>
      <c r="L13" s="1">
        <v>0</v>
      </c>
      <c r="M13" s="1">
        <v>0</v>
      </c>
      <c r="N13" s="1">
        <f t="shared" si="0"/>
        <v>0.37523166573128569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11.299427740234064</v>
      </c>
      <c r="V13" s="1">
        <v>12.047647969052555</v>
      </c>
      <c r="W13" s="1">
        <f t="shared" si="3"/>
        <v>0.93789491270491265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"/>
  <sheetViews>
    <sheetView workbookViewId="0">
      <selection activeCell="W4" sqref="W4:W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39</v>
      </c>
      <c r="W1" s="1" t="s">
        <v>41</v>
      </c>
    </row>
    <row r="2" spans="1:23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f>F2*0.14+G2*0.21+H2*0.21+I2*0.08+J2*0.05+K2*0.05+L2*0.1+M2*0.16</f>
        <v>0.82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3386256</v>
      </c>
      <c r="B4" s="1" t="s">
        <v>25</v>
      </c>
      <c r="C4" s="1" t="s">
        <v>15</v>
      </c>
      <c r="D4" s="1" t="s">
        <v>15</v>
      </c>
      <c r="E4" s="1" t="s">
        <v>26</v>
      </c>
      <c r="F4" s="2">
        <v>0.1218113515</v>
      </c>
      <c r="G4" s="2">
        <v>0.76326286789999997</v>
      </c>
      <c r="H4" s="2">
        <v>0.76425611969999996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f t="shared" ref="N4:N13" si="0">F4*0.14+G4*0.21+H4*0.21+I4*0.08+J4*0.05+K4*0.05+L4*0.1+M4*0.16</f>
        <v>0.59783257660599998</v>
      </c>
      <c r="O4" s="1">
        <v>2.8333333330000001</v>
      </c>
      <c r="Q4" s="1">
        <v>1</v>
      </c>
      <c r="R4" s="1">
        <v>2.8333333330000001</v>
      </c>
      <c r="S4" s="1">
        <f>LOG(Q4+1, 2)</f>
        <v>1</v>
      </c>
      <c r="T4" s="1">
        <f>R4/S4</f>
        <v>2.8333333330000001</v>
      </c>
      <c r="U4" s="1">
        <f>T4</f>
        <v>2.8333333330000001</v>
      </c>
      <c r="V4" s="1">
        <v>4.1666666670000003</v>
      </c>
      <c r="W4" s="1">
        <f>U4/V4</f>
        <v>0.6799999998656</v>
      </c>
    </row>
    <row r="5" spans="1:23" ht="16" x14ac:dyDescent="0.2">
      <c r="A5" s="1">
        <v>1626443</v>
      </c>
      <c r="B5" s="1" t="s">
        <v>27</v>
      </c>
      <c r="C5" s="1" t="s">
        <v>15</v>
      </c>
      <c r="D5" s="1" t="s">
        <v>15</v>
      </c>
      <c r="E5" s="1" t="s">
        <v>28</v>
      </c>
      <c r="F5" s="2">
        <v>0.10939217499999999</v>
      </c>
      <c r="G5" s="2">
        <v>0.7465126514</v>
      </c>
      <c r="H5" s="2">
        <v>0.75249093769999997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f t="shared" si="0"/>
        <v>0.59010565821100003</v>
      </c>
      <c r="O5" s="1">
        <v>2.6666666669999999</v>
      </c>
      <c r="Q5" s="1">
        <v>2</v>
      </c>
      <c r="R5" s="1">
        <v>2.6666666669999999</v>
      </c>
      <c r="S5" s="1">
        <f t="shared" ref="S5:S13" si="1">LOG(Q5+1, 2)</f>
        <v>1.5849625007211563</v>
      </c>
      <c r="T5" s="1">
        <f t="shared" ref="T5:T13" si="2">R5/S5</f>
        <v>1.6824793430675296</v>
      </c>
      <c r="U5" s="1">
        <f>SUM(T$4:T5)</f>
        <v>4.5158126760675295</v>
      </c>
      <c r="V5" s="1">
        <v>6.6903856812858304</v>
      </c>
      <c r="W5" s="1">
        <f t="shared" ref="W5:W13" si="3">U5/V5</f>
        <v>0.67497045629208507</v>
      </c>
    </row>
    <row r="6" spans="1:23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0.13372616409999999</v>
      </c>
      <c r="G6" s="2">
        <v>0.75286608929999999</v>
      </c>
      <c r="H6" s="2">
        <v>0.68764245509999999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f t="shared" si="0"/>
        <v>0.58122845729799999</v>
      </c>
      <c r="O6" s="1">
        <v>3</v>
      </c>
      <c r="Q6" s="1">
        <v>3</v>
      </c>
      <c r="R6" s="1">
        <v>3</v>
      </c>
      <c r="S6" s="1">
        <f t="shared" si="1"/>
        <v>2</v>
      </c>
      <c r="T6" s="1">
        <f t="shared" si="2"/>
        <v>1.5</v>
      </c>
      <c r="U6" s="1">
        <f>SUM(T$4:T6)</f>
        <v>6.0158126760675295</v>
      </c>
      <c r="V6" s="1">
        <v>8.523719014785831</v>
      </c>
      <c r="W6" s="1">
        <f t="shared" si="3"/>
        <v>0.70577322711272927</v>
      </c>
    </row>
    <row r="7" spans="1:23" ht="16" x14ac:dyDescent="0.2">
      <c r="A7" s="1">
        <v>490298</v>
      </c>
      <c r="B7" s="1" t="s">
        <v>17</v>
      </c>
      <c r="C7" s="1" t="s">
        <v>15</v>
      </c>
      <c r="D7" s="1" t="s">
        <v>15</v>
      </c>
      <c r="E7" s="1" t="s">
        <v>18</v>
      </c>
      <c r="F7" s="2">
        <v>9.5867676809999997E-2</v>
      </c>
      <c r="G7" s="2">
        <v>0.76895618440000002</v>
      </c>
      <c r="H7" s="2">
        <v>0.58995807170000003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f t="shared" si="0"/>
        <v>0.55879346853440004</v>
      </c>
      <c r="O7" s="1">
        <v>3.8333333330000001</v>
      </c>
      <c r="Q7" s="1">
        <v>4</v>
      </c>
      <c r="R7" s="1">
        <v>3.8333333330000001</v>
      </c>
      <c r="S7" s="1">
        <f t="shared" si="1"/>
        <v>2.3219280948873622</v>
      </c>
      <c r="T7" s="1">
        <f t="shared" si="2"/>
        <v>1.6509268058044479</v>
      </c>
      <c r="U7" s="1">
        <f>SUM(T$4:T7)</f>
        <v>7.6667394818719776</v>
      </c>
      <c r="V7" s="1">
        <v>10.10286639438827</v>
      </c>
      <c r="W7" s="1">
        <f t="shared" si="3"/>
        <v>0.75886774926871625</v>
      </c>
    </row>
    <row r="8" spans="1:23" ht="16" x14ac:dyDescent="0.2">
      <c r="A8" s="1">
        <v>3251083</v>
      </c>
      <c r="B8" s="1" t="s">
        <v>19</v>
      </c>
      <c r="C8" s="1" t="s">
        <v>15</v>
      </c>
      <c r="D8" s="1" t="s">
        <v>15</v>
      </c>
      <c r="E8" s="1" t="s">
        <v>20</v>
      </c>
      <c r="F8" s="2">
        <v>6.1169558059999997E-2</v>
      </c>
      <c r="G8" s="2">
        <v>0.69513630869999998</v>
      </c>
      <c r="H8" s="2">
        <v>0.67449069019999996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f t="shared" si="0"/>
        <v>0.55618540789740001</v>
      </c>
      <c r="O8" s="1">
        <v>3.3333333333333299</v>
      </c>
      <c r="Q8" s="1">
        <v>5</v>
      </c>
      <c r="R8" s="1">
        <v>3.3333333333333299</v>
      </c>
      <c r="S8" s="1">
        <f t="shared" si="1"/>
        <v>2.5849625007211561</v>
      </c>
      <c r="T8" s="1">
        <f t="shared" si="2"/>
        <v>1.2895093574484706</v>
      </c>
      <c r="U8" s="1">
        <f>SUM(T$4:T8)</f>
        <v>8.9562488393204482</v>
      </c>
      <c r="V8" s="1">
        <v>11.091490235270699</v>
      </c>
      <c r="W8" s="1">
        <f t="shared" si="3"/>
        <v>0.80748832206873067</v>
      </c>
    </row>
    <row r="9" spans="1:23" ht="16" x14ac:dyDescent="0.2">
      <c r="A9" s="1">
        <v>3455113</v>
      </c>
      <c r="B9" s="1" t="s">
        <v>21</v>
      </c>
      <c r="C9" s="1" t="s">
        <v>15</v>
      </c>
      <c r="D9" s="1" t="s">
        <v>15</v>
      </c>
      <c r="E9" s="1" t="s">
        <v>22</v>
      </c>
      <c r="F9" s="2">
        <v>0.1043313817</v>
      </c>
      <c r="G9" s="2">
        <v>0.66033291819999995</v>
      </c>
      <c r="H9" s="2">
        <v>0.76710194350000005</v>
      </c>
      <c r="I9" s="1">
        <v>0</v>
      </c>
      <c r="J9" s="1">
        <v>0</v>
      </c>
      <c r="K9" s="1">
        <v>0</v>
      </c>
      <c r="L9" s="1">
        <v>1</v>
      </c>
      <c r="M9" s="1">
        <v>0.33333333333333298</v>
      </c>
      <c r="N9" s="1">
        <f t="shared" si="0"/>
        <v>0.46770104772833326</v>
      </c>
      <c r="O9" s="1">
        <v>3</v>
      </c>
      <c r="Q9" s="1">
        <v>6</v>
      </c>
      <c r="R9" s="1">
        <v>3</v>
      </c>
      <c r="S9" s="1">
        <f t="shared" si="1"/>
        <v>2.8073549220576042</v>
      </c>
      <c r="T9" s="1">
        <f t="shared" si="2"/>
        <v>1.0686215613240666</v>
      </c>
      <c r="U9" s="1">
        <f>SUM(T$4:T9)</f>
        <v>10.024870400644515</v>
      </c>
      <c r="V9" s="1">
        <v>11.922640338522751</v>
      </c>
      <c r="W9" s="1">
        <f t="shared" si="3"/>
        <v>0.84082637033456176</v>
      </c>
    </row>
    <row r="10" spans="1:23" ht="16" x14ac:dyDescent="0.2">
      <c r="A10" s="1">
        <v>490322</v>
      </c>
      <c r="B10" s="1" t="s">
        <v>31</v>
      </c>
      <c r="C10" s="1"/>
      <c r="D10" s="1"/>
      <c r="E10" s="1"/>
      <c r="F10" s="2">
        <v>0.1218113515</v>
      </c>
      <c r="G10" s="2">
        <v>0.7273920774</v>
      </c>
      <c r="H10" s="2">
        <v>0.65694057939999995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f t="shared" si="0"/>
        <v>0.30776344713799997</v>
      </c>
      <c r="O10" s="1">
        <v>1.3333333333333299</v>
      </c>
      <c r="Q10" s="1">
        <v>7</v>
      </c>
      <c r="R10" s="1">
        <v>1.3333333333333299</v>
      </c>
      <c r="S10" s="1">
        <f t="shared" si="1"/>
        <v>3</v>
      </c>
      <c r="T10" s="1">
        <f t="shared" si="2"/>
        <v>0.44444444444444331</v>
      </c>
      <c r="U10" s="1">
        <f>SUM(T$4:T10)</f>
        <v>10.469314845088958</v>
      </c>
      <c r="V10" s="1">
        <v>12.700418116300527</v>
      </c>
      <c r="W10" s="1">
        <f t="shared" si="3"/>
        <v>0.82432836062711756</v>
      </c>
    </row>
    <row r="11" spans="1:23" ht="16" x14ac:dyDescent="0.2">
      <c r="A11" s="1">
        <v>2758758</v>
      </c>
      <c r="B11" s="1" t="s">
        <v>32</v>
      </c>
      <c r="C11" s="1" t="s">
        <v>15</v>
      </c>
      <c r="D11" s="1" t="s">
        <v>15</v>
      </c>
      <c r="E11" s="1" t="s">
        <v>15</v>
      </c>
      <c r="F11" s="2">
        <v>7.6042674889999995E-2</v>
      </c>
      <c r="G11" s="2">
        <v>0.69542753700000004</v>
      </c>
      <c r="H11" s="2">
        <v>0.66413319110000002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f t="shared" si="0"/>
        <v>0.29615372738559997</v>
      </c>
      <c r="O11" s="1">
        <v>0.66666666666666596</v>
      </c>
      <c r="Q11" s="1">
        <v>8</v>
      </c>
      <c r="R11" s="1">
        <v>0.66666666666666596</v>
      </c>
      <c r="S11" s="1">
        <f t="shared" si="1"/>
        <v>3.1699250014423126</v>
      </c>
      <c r="T11" s="1">
        <f t="shared" si="2"/>
        <v>0.21030991785715225</v>
      </c>
      <c r="U11" s="1">
        <f>SUM(T$4:T11)</f>
        <v>10.67962476294611</v>
      </c>
      <c r="V11" s="1">
        <v>13.015882993086256</v>
      </c>
      <c r="W11" s="1">
        <f t="shared" si="3"/>
        <v>0.82050712722439856</v>
      </c>
    </row>
    <row r="12" spans="1:23" ht="16" x14ac:dyDescent="0.2">
      <c r="A12" s="1">
        <v>3780245</v>
      </c>
      <c r="B12" s="1" t="s">
        <v>29</v>
      </c>
      <c r="C12" s="1" t="s">
        <v>15</v>
      </c>
      <c r="D12" s="1" t="s">
        <v>30</v>
      </c>
      <c r="E12" s="1" t="s">
        <v>15</v>
      </c>
      <c r="F12" s="2">
        <v>0.20230201889999999</v>
      </c>
      <c r="G12" s="2">
        <v>0.58962208029999996</v>
      </c>
      <c r="H12" s="2">
        <v>0.63433468339999999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f t="shared" si="0"/>
        <v>0.28535320302299999</v>
      </c>
      <c r="O12" s="1">
        <v>1.6666666666666601</v>
      </c>
      <c r="Q12" s="1">
        <v>9</v>
      </c>
      <c r="R12" s="1">
        <v>1.6666666666666601</v>
      </c>
      <c r="S12" s="1">
        <f t="shared" si="1"/>
        <v>3.3219280948873626</v>
      </c>
      <c r="T12" s="1">
        <f t="shared" si="2"/>
        <v>0.50171665943996668</v>
      </c>
      <c r="U12" s="1">
        <f>SUM(T$4:T12)</f>
        <v>11.181341422386076</v>
      </c>
      <c r="V12" s="1">
        <v>13.216569656862244</v>
      </c>
      <c r="W12" s="1">
        <f t="shared" si="3"/>
        <v>0.84600934377707859</v>
      </c>
    </row>
    <row r="13" spans="1:23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f t="shared" si="0"/>
        <v>0.25951738001699998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11.277696364492039</v>
      </c>
      <c r="V13" s="1">
        <v>13.312924598968207</v>
      </c>
      <c r="W13" s="1">
        <f t="shared" si="3"/>
        <v>0.84712388180776566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"/>
  <sheetViews>
    <sheetView workbookViewId="0">
      <selection activeCell="W4" sqref="W4:W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39</v>
      </c>
      <c r="W1" s="1" t="s">
        <v>41</v>
      </c>
    </row>
    <row r="2" spans="1:23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f>F2*0.14+G2*0.21+H2*0.21+I2*0.08+J2*0.05+K2*0.05</f>
        <v>0.74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3386256</v>
      </c>
      <c r="B4" s="1" t="s">
        <v>25</v>
      </c>
      <c r="C4" s="1" t="s">
        <v>15</v>
      </c>
      <c r="D4" s="1" t="s">
        <v>15</v>
      </c>
      <c r="E4" s="1" t="s">
        <v>26</v>
      </c>
      <c r="F4" s="2">
        <v>0.1218113515</v>
      </c>
      <c r="G4" s="2">
        <v>0.76326286789999997</v>
      </c>
      <c r="H4" s="2">
        <v>0.76425611969999996</v>
      </c>
      <c r="I4" s="1">
        <v>0.85714285714285698</v>
      </c>
      <c r="J4" s="1">
        <v>0.8</v>
      </c>
      <c r="K4" s="1">
        <v>1</v>
      </c>
      <c r="L4" s="1">
        <v>1</v>
      </c>
      <c r="M4" s="1">
        <v>1</v>
      </c>
      <c r="N4" s="1">
        <f t="shared" ref="N4:N13" si="0">F4*0.14+G4*0.21+H4*0.21+I4*0.08+J4*0.05+K4*0.05</f>
        <v>0.4964040051774285</v>
      </c>
      <c r="O4" s="1">
        <v>2.8333333330000001</v>
      </c>
      <c r="Q4" s="1">
        <v>1</v>
      </c>
      <c r="R4" s="1">
        <v>2.8333333330000001</v>
      </c>
      <c r="S4" s="1">
        <f>LOG(Q4+1, 2)</f>
        <v>1</v>
      </c>
      <c r="T4" s="1">
        <f>R4/S4</f>
        <v>2.8333333330000001</v>
      </c>
      <c r="U4" s="1">
        <f>T4</f>
        <v>2.8333333330000001</v>
      </c>
      <c r="V4" s="1">
        <v>4.1666666670000003</v>
      </c>
      <c r="W4" s="1">
        <f>U4/V4</f>
        <v>0.6799999998656</v>
      </c>
    </row>
    <row r="5" spans="1:23" ht="16" x14ac:dyDescent="0.2">
      <c r="A5" s="1">
        <v>3462199</v>
      </c>
      <c r="B5" s="1" t="s">
        <v>23</v>
      </c>
      <c r="C5" s="1" t="s">
        <v>15</v>
      </c>
      <c r="D5" s="1" t="s">
        <v>15</v>
      </c>
      <c r="E5" s="1" t="s">
        <v>24</v>
      </c>
      <c r="F5" s="2">
        <v>0.13372616409999999</v>
      </c>
      <c r="G5" s="2">
        <v>0.75286608929999999</v>
      </c>
      <c r="H5" s="2">
        <v>0.68764245509999999</v>
      </c>
      <c r="I5" s="1">
        <v>0.92857142857142805</v>
      </c>
      <c r="J5" s="1">
        <v>0.8</v>
      </c>
      <c r="K5" s="1">
        <v>1</v>
      </c>
      <c r="L5" s="1">
        <v>1</v>
      </c>
      <c r="M5" s="1">
        <v>1</v>
      </c>
      <c r="N5" s="1">
        <f t="shared" si="0"/>
        <v>0.48551417158371418</v>
      </c>
      <c r="O5" s="1">
        <v>3</v>
      </c>
      <c r="Q5" s="1">
        <v>2</v>
      </c>
      <c r="R5" s="1">
        <v>3</v>
      </c>
      <c r="S5" s="1">
        <f t="shared" ref="S5:S13" si="1">LOG(Q5+1, 2)</f>
        <v>1.5849625007211563</v>
      </c>
      <c r="T5" s="1">
        <f t="shared" ref="T5:T13" si="2">R5/S5</f>
        <v>1.8927892607143721</v>
      </c>
      <c r="U5" s="1">
        <f>SUM(T$4:T5)</f>
        <v>4.726122593714372</v>
      </c>
      <c r="V5" s="1">
        <v>6.6903856812858304</v>
      </c>
      <c r="W5" s="1">
        <f t="shared" ref="W5:W13" si="3">U5/V5</f>
        <v>0.70640510410844581</v>
      </c>
    </row>
    <row r="6" spans="1:23" ht="16" x14ac:dyDescent="0.2">
      <c r="A6" s="1">
        <v>3455113</v>
      </c>
      <c r="B6" s="1" t="s">
        <v>21</v>
      </c>
      <c r="C6" s="1" t="s">
        <v>15</v>
      </c>
      <c r="D6" s="1" t="s">
        <v>15</v>
      </c>
      <c r="E6" s="1" t="s">
        <v>22</v>
      </c>
      <c r="F6" s="2">
        <v>0.1043313817</v>
      </c>
      <c r="G6" s="2">
        <v>0.66033291819999995</v>
      </c>
      <c r="H6" s="2">
        <v>0.76710194350000005</v>
      </c>
      <c r="I6" s="1">
        <v>0.92857142857142805</v>
      </c>
      <c r="J6" s="1">
        <v>0.8</v>
      </c>
      <c r="K6" s="1">
        <v>1</v>
      </c>
      <c r="L6" s="1">
        <v>1</v>
      </c>
      <c r="M6" s="1">
        <v>0.33333333333333298</v>
      </c>
      <c r="N6" s="1">
        <f t="shared" si="0"/>
        <v>0.4786534286807142</v>
      </c>
      <c r="O6" s="1">
        <v>3</v>
      </c>
      <c r="Q6" s="1">
        <v>3</v>
      </c>
      <c r="R6" s="1">
        <v>3</v>
      </c>
      <c r="S6" s="1">
        <f t="shared" si="1"/>
        <v>2</v>
      </c>
      <c r="T6" s="1">
        <f t="shared" si="2"/>
        <v>1.5</v>
      </c>
      <c r="U6" s="1">
        <f>SUM(T$4:T6)</f>
        <v>6.226122593714372</v>
      </c>
      <c r="V6" s="1">
        <v>8.523719014785831</v>
      </c>
      <c r="W6" s="1">
        <f t="shared" si="3"/>
        <v>0.73044671966709718</v>
      </c>
    </row>
    <row r="7" spans="1:23" ht="16" x14ac:dyDescent="0.2">
      <c r="A7" s="1">
        <v>1626443</v>
      </c>
      <c r="B7" s="1" t="s">
        <v>27</v>
      </c>
      <c r="C7" s="1" t="s">
        <v>15</v>
      </c>
      <c r="D7" s="1" t="s">
        <v>15</v>
      </c>
      <c r="E7" s="1" t="s">
        <v>28</v>
      </c>
      <c r="F7" s="2">
        <v>0.10939217499999999</v>
      </c>
      <c r="G7" s="2">
        <v>0.7465126514</v>
      </c>
      <c r="H7" s="2">
        <v>0.75249093769999997</v>
      </c>
      <c r="I7" s="1">
        <v>0.78571428571428503</v>
      </c>
      <c r="J7" s="1">
        <v>0.6</v>
      </c>
      <c r="K7" s="1">
        <v>1</v>
      </c>
      <c r="L7" s="1">
        <v>1</v>
      </c>
      <c r="M7" s="1">
        <v>1</v>
      </c>
      <c r="N7" s="1">
        <f t="shared" si="0"/>
        <v>0.47296280106814276</v>
      </c>
      <c r="O7" s="1">
        <v>2.6666666669999999</v>
      </c>
      <c r="Q7" s="1">
        <v>4</v>
      </c>
      <c r="R7" s="1">
        <v>2.6666666669999999</v>
      </c>
      <c r="S7" s="1">
        <f t="shared" si="1"/>
        <v>2.3219280948873622</v>
      </c>
      <c r="T7" s="1">
        <f t="shared" si="2"/>
        <v>1.1484708216726069</v>
      </c>
      <c r="U7" s="1">
        <f>SUM(T$4:T7)</f>
        <v>7.374593415386979</v>
      </c>
      <c r="V7" s="1">
        <v>10.10286639438827</v>
      </c>
      <c r="W7" s="1">
        <f t="shared" si="3"/>
        <v>0.72995060287873004</v>
      </c>
    </row>
    <row r="8" spans="1:23" ht="16" x14ac:dyDescent="0.2">
      <c r="A8" s="1">
        <v>3251083</v>
      </c>
      <c r="B8" s="1" t="s">
        <v>19</v>
      </c>
      <c r="C8" s="1" t="s">
        <v>15</v>
      </c>
      <c r="D8" s="1" t="s">
        <v>15</v>
      </c>
      <c r="E8" s="1" t="s">
        <v>20</v>
      </c>
      <c r="F8" s="2">
        <v>6.1169558059999997E-2</v>
      </c>
      <c r="G8" s="2">
        <v>0.69513630869999998</v>
      </c>
      <c r="H8" s="2">
        <v>0.67449069019999996</v>
      </c>
      <c r="I8" s="1">
        <v>0.92857142857142805</v>
      </c>
      <c r="J8" s="1">
        <v>0.8</v>
      </c>
      <c r="K8" s="1">
        <v>1</v>
      </c>
      <c r="L8" s="1">
        <v>1</v>
      </c>
      <c r="M8" s="1">
        <v>1</v>
      </c>
      <c r="N8" s="1">
        <f t="shared" si="0"/>
        <v>0.4604711221831142</v>
      </c>
      <c r="O8" s="1">
        <v>3.3333333333333299</v>
      </c>
      <c r="Q8" s="1">
        <v>5</v>
      </c>
      <c r="R8" s="1">
        <v>3.3333333333333299</v>
      </c>
      <c r="S8" s="1">
        <f t="shared" si="1"/>
        <v>2.5849625007211561</v>
      </c>
      <c r="T8" s="1">
        <f t="shared" si="2"/>
        <v>1.2895093574484706</v>
      </c>
      <c r="U8" s="1">
        <f>SUM(T$4:T8)</f>
        <v>8.6641027728354487</v>
      </c>
      <c r="V8" s="1">
        <v>11.091490235270699</v>
      </c>
      <c r="W8" s="1">
        <f t="shared" si="3"/>
        <v>0.78114866343963318</v>
      </c>
    </row>
    <row r="9" spans="1:23" ht="16" x14ac:dyDescent="0.2">
      <c r="A9" s="1">
        <v>490322</v>
      </c>
      <c r="B9" s="1" t="s">
        <v>31</v>
      </c>
      <c r="C9" s="1"/>
      <c r="D9" s="1"/>
      <c r="E9" s="1"/>
      <c r="F9" s="2">
        <v>0.1218113515</v>
      </c>
      <c r="G9" s="2">
        <v>0.7273920774</v>
      </c>
      <c r="H9" s="2">
        <v>0.65694057939999995</v>
      </c>
      <c r="I9" s="1">
        <v>0.57142857142857095</v>
      </c>
      <c r="J9" s="1">
        <v>0.8</v>
      </c>
      <c r="K9" s="1">
        <v>1</v>
      </c>
      <c r="L9" s="1">
        <v>0</v>
      </c>
      <c r="M9" s="1">
        <v>0</v>
      </c>
      <c r="N9" s="1">
        <f t="shared" si="0"/>
        <v>0.4434777328522857</v>
      </c>
      <c r="O9" s="1">
        <v>1.3333333333333299</v>
      </c>
      <c r="Q9" s="1">
        <v>6</v>
      </c>
      <c r="R9" s="1">
        <v>1.3333333333333299</v>
      </c>
      <c r="S9" s="1">
        <f t="shared" si="1"/>
        <v>2.8073549220576042</v>
      </c>
      <c r="T9" s="1">
        <f t="shared" si="2"/>
        <v>0.47494291614402834</v>
      </c>
      <c r="U9" s="1">
        <f>SUM(T$4:T9)</f>
        <v>9.1390456889794773</v>
      </c>
      <c r="V9" s="1">
        <v>11.922640338522751</v>
      </c>
      <c r="W9" s="1">
        <f t="shared" si="3"/>
        <v>0.76652867397590485</v>
      </c>
    </row>
    <row r="10" spans="1:23" ht="16" x14ac:dyDescent="0.2">
      <c r="A10" s="1">
        <v>2758758</v>
      </c>
      <c r="B10" s="1" t="s">
        <v>34</v>
      </c>
      <c r="C10" s="1" t="s">
        <v>15</v>
      </c>
      <c r="D10" s="1" t="s">
        <v>15</v>
      </c>
      <c r="E10" s="1" t="s">
        <v>15</v>
      </c>
      <c r="F10" s="2">
        <v>7.6042674889999995E-2</v>
      </c>
      <c r="G10" s="2">
        <v>0.69542753700000004</v>
      </c>
      <c r="H10" s="2">
        <v>0.66413319110000002</v>
      </c>
      <c r="I10" s="1">
        <v>0.71428571428571397</v>
      </c>
      <c r="J10" s="1">
        <v>0.8</v>
      </c>
      <c r="K10" s="1">
        <v>1</v>
      </c>
      <c r="L10" s="1">
        <v>0</v>
      </c>
      <c r="M10" s="1">
        <v>0</v>
      </c>
      <c r="N10" s="1">
        <f t="shared" si="0"/>
        <v>0.44329658452845705</v>
      </c>
      <c r="O10" s="1">
        <v>0.66666666666666596</v>
      </c>
      <c r="Q10" s="1">
        <v>7</v>
      </c>
      <c r="R10" s="1">
        <v>0.66666666666666596</v>
      </c>
      <c r="S10" s="1">
        <f t="shared" si="1"/>
        <v>3</v>
      </c>
      <c r="T10" s="1">
        <f t="shared" si="2"/>
        <v>0.22222222222222199</v>
      </c>
      <c r="U10" s="1">
        <f>SUM(T$4:T10)</f>
        <v>9.3612679112016988</v>
      </c>
      <c r="V10" s="1">
        <v>12.700418116300527</v>
      </c>
      <c r="W10" s="1">
        <f t="shared" si="3"/>
        <v>0.73708344288184102</v>
      </c>
    </row>
    <row r="11" spans="1:23" ht="16" x14ac:dyDescent="0.2">
      <c r="A11" s="1">
        <v>490298</v>
      </c>
      <c r="B11" s="1" t="s">
        <v>17</v>
      </c>
      <c r="C11" s="1" t="s">
        <v>15</v>
      </c>
      <c r="D11" s="1" t="s">
        <v>15</v>
      </c>
      <c r="E11" s="1" t="s">
        <v>18</v>
      </c>
      <c r="F11" s="2">
        <v>9.5867676809999997E-2</v>
      </c>
      <c r="G11" s="2">
        <v>0.76895618440000002</v>
      </c>
      <c r="H11" s="2">
        <v>0.58995807170000003</v>
      </c>
      <c r="I11" s="1">
        <v>0.64285714285714202</v>
      </c>
      <c r="J11" s="1">
        <v>0.6</v>
      </c>
      <c r="K11" s="1">
        <v>1</v>
      </c>
      <c r="L11" s="1">
        <v>1</v>
      </c>
      <c r="M11" s="1">
        <v>1</v>
      </c>
      <c r="N11" s="1">
        <f t="shared" si="0"/>
        <v>0.43022203996297143</v>
      </c>
      <c r="O11" s="1">
        <v>3.8333333330000001</v>
      </c>
      <c r="Q11" s="1">
        <v>8</v>
      </c>
      <c r="R11" s="1">
        <v>3.8333333330000001</v>
      </c>
      <c r="S11" s="1">
        <f t="shared" si="1"/>
        <v>3.1699250014423126</v>
      </c>
      <c r="T11" s="1">
        <f t="shared" si="2"/>
        <v>1.2092820275734717</v>
      </c>
      <c r="U11" s="1">
        <f>SUM(T$4:T11)</f>
        <v>10.570549938775171</v>
      </c>
      <c r="V11" s="1">
        <v>13.015882993086256</v>
      </c>
      <c r="W11" s="1">
        <f t="shared" si="3"/>
        <v>0.81212699471791572</v>
      </c>
    </row>
    <row r="12" spans="1:23" ht="16" x14ac:dyDescent="0.2">
      <c r="A12" s="1">
        <v>3780245</v>
      </c>
      <c r="B12" s="1" t="s">
        <v>29</v>
      </c>
      <c r="C12" s="1" t="s">
        <v>15</v>
      </c>
      <c r="D12" s="1" t="s">
        <v>30</v>
      </c>
      <c r="E12" s="1" t="s">
        <v>15</v>
      </c>
      <c r="F12" s="2">
        <v>0.20230201889999999</v>
      </c>
      <c r="G12" s="2">
        <v>0.58962208029999996</v>
      </c>
      <c r="H12" s="2">
        <v>0.63433468339999999</v>
      </c>
      <c r="I12" s="1">
        <v>0.5</v>
      </c>
      <c r="J12" s="1">
        <v>1</v>
      </c>
      <c r="K12" s="1">
        <v>0</v>
      </c>
      <c r="L12" s="1">
        <v>0</v>
      </c>
      <c r="M12" s="1">
        <v>0</v>
      </c>
      <c r="N12" s="1">
        <f t="shared" si="0"/>
        <v>0.37535320302299996</v>
      </c>
      <c r="O12" s="1">
        <v>1.6666666666666601</v>
      </c>
      <c r="Q12" s="1">
        <v>9</v>
      </c>
      <c r="R12" s="1">
        <v>1.6666666666666601</v>
      </c>
      <c r="S12" s="1">
        <f t="shared" si="1"/>
        <v>3.3219280948873626</v>
      </c>
      <c r="T12" s="1">
        <f t="shared" si="2"/>
        <v>0.50171665943996668</v>
      </c>
      <c r="U12" s="1">
        <f>SUM(T$4:T12)</f>
        <v>11.072266598215137</v>
      </c>
      <c r="V12" s="1">
        <v>13.216569656862244</v>
      </c>
      <c r="W12" s="1">
        <f t="shared" si="3"/>
        <v>0.83775645917821406</v>
      </c>
    </row>
    <row r="13" spans="1:23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0.57142857142857095</v>
      </c>
      <c r="J13" s="1">
        <v>0.4</v>
      </c>
      <c r="K13" s="1">
        <v>1</v>
      </c>
      <c r="L13" s="1">
        <v>0</v>
      </c>
      <c r="M13" s="1">
        <v>0</v>
      </c>
      <c r="N13" s="1">
        <f t="shared" si="0"/>
        <v>0.37523166573128569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11.1686215403211</v>
      </c>
      <c r="V13" s="1">
        <v>13.312924598968207</v>
      </c>
      <c r="W13" s="1">
        <f t="shared" si="3"/>
        <v>0.83893072910415956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"/>
  <sheetViews>
    <sheetView workbookViewId="0">
      <selection activeCell="W4" sqref="W4:W13"/>
    </sheetView>
  </sheetViews>
  <sheetFormatPr baseColWidth="10" defaultColWidth="8.83203125" defaultRowHeight="15" x14ac:dyDescent="0.2"/>
  <sheetData>
    <row r="1" spans="1:23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39</v>
      </c>
      <c r="W1" s="1" t="s">
        <v>41</v>
      </c>
    </row>
    <row r="2" spans="1:23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f>F2*0.14+G2*0.21+H2*0.21+I2*0.08+J2*0.05+K2*0.05</f>
        <v>0.55999999999999994</v>
      </c>
      <c r="O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</row>
    <row r="4" spans="1:23" ht="16" x14ac:dyDescent="0.2">
      <c r="A4" s="1">
        <v>3386256</v>
      </c>
      <c r="B4" s="1" t="s">
        <v>25</v>
      </c>
      <c r="C4" s="1" t="s">
        <v>15</v>
      </c>
      <c r="D4" s="1" t="s">
        <v>15</v>
      </c>
      <c r="E4" s="1" t="s">
        <v>26</v>
      </c>
      <c r="F4" s="2">
        <v>0.1218113515</v>
      </c>
      <c r="G4" s="2">
        <v>0.76326286789999997</v>
      </c>
      <c r="H4" s="2">
        <v>0.76425611969999996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f t="shared" ref="N4:N13" si="0">F4*0.14+G4*0.21+H4*0.21+I4*0.08+J4*0.05+K4*0.05</f>
        <v>0.33783257660599997</v>
      </c>
      <c r="O4" s="1">
        <v>2.8333333330000001</v>
      </c>
      <c r="Q4" s="1">
        <v>1</v>
      </c>
      <c r="R4" s="1">
        <v>2.8333333330000001</v>
      </c>
      <c r="S4" s="1">
        <f>LOG(Q4+1, 2)</f>
        <v>1</v>
      </c>
      <c r="T4" s="1">
        <f>R4/S4</f>
        <v>2.8333333330000001</v>
      </c>
      <c r="U4" s="1">
        <f>T4</f>
        <v>2.8333333330000001</v>
      </c>
      <c r="V4" s="1">
        <v>4.1666666670000003</v>
      </c>
      <c r="W4" s="1">
        <f>U4/V4</f>
        <v>0.6799999998656</v>
      </c>
    </row>
    <row r="5" spans="1:23" ht="16" x14ac:dyDescent="0.2">
      <c r="A5" s="1">
        <v>1626443</v>
      </c>
      <c r="B5" s="1" t="s">
        <v>27</v>
      </c>
      <c r="C5" s="1" t="s">
        <v>15</v>
      </c>
      <c r="D5" s="1" t="s">
        <v>15</v>
      </c>
      <c r="E5" s="1" t="s">
        <v>28</v>
      </c>
      <c r="F5" s="2">
        <v>0.10939217499999999</v>
      </c>
      <c r="G5" s="2">
        <v>0.7465126514</v>
      </c>
      <c r="H5" s="2">
        <v>0.75249093769999997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f t="shared" si="0"/>
        <v>0.33010565821099996</v>
      </c>
      <c r="O5" s="1">
        <v>2.6666666669999999</v>
      </c>
      <c r="Q5" s="1">
        <v>2</v>
      </c>
      <c r="R5" s="1">
        <v>2.6666666669999999</v>
      </c>
      <c r="S5" s="1">
        <f t="shared" ref="S5:S13" si="1">LOG(Q5+1, 2)</f>
        <v>1.5849625007211563</v>
      </c>
      <c r="T5" s="1">
        <f t="shared" ref="T5:T13" si="2">R5/S5</f>
        <v>1.6824793430675296</v>
      </c>
      <c r="U5" s="1">
        <f>SUM(T$4:T5)</f>
        <v>4.5158126760675295</v>
      </c>
      <c r="V5" s="1">
        <v>6.6903856812858304</v>
      </c>
      <c r="W5" s="1">
        <f t="shared" ref="W5:W13" si="3">U5/V5</f>
        <v>0.67497045629208507</v>
      </c>
    </row>
    <row r="6" spans="1:23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0.13372616409999999</v>
      </c>
      <c r="G6" s="2">
        <v>0.75286608929999999</v>
      </c>
      <c r="H6" s="2">
        <v>0.68764245509999999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f t="shared" si="0"/>
        <v>0.32122845729799998</v>
      </c>
      <c r="O6" s="1">
        <v>3</v>
      </c>
      <c r="Q6" s="1">
        <v>3</v>
      </c>
      <c r="R6" s="1">
        <v>3</v>
      </c>
      <c r="S6" s="1">
        <f t="shared" si="1"/>
        <v>2</v>
      </c>
      <c r="T6" s="1">
        <f t="shared" si="2"/>
        <v>1.5</v>
      </c>
      <c r="U6" s="1">
        <f>SUM(T$4:T6)</f>
        <v>6.0158126760675295</v>
      </c>
      <c r="V6" s="1">
        <v>8.523719014785831</v>
      </c>
      <c r="W6" s="1">
        <f t="shared" si="3"/>
        <v>0.70577322711272927</v>
      </c>
    </row>
    <row r="7" spans="1:23" ht="16" x14ac:dyDescent="0.2">
      <c r="A7" s="1">
        <v>3455113</v>
      </c>
      <c r="B7" s="1" t="s">
        <v>21</v>
      </c>
      <c r="C7" s="1" t="s">
        <v>15</v>
      </c>
      <c r="D7" s="1" t="s">
        <v>15</v>
      </c>
      <c r="E7" s="1" t="s">
        <v>22</v>
      </c>
      <c r="F7" s="2">
        <v>0.1043313817</v>
      </c>
      <c r="G7" s="2">
        <v>0.66033291819999995</v>
      </c>
      <c r="H7" s="2">
        <v>0.76710194350000005</v>
      </c>
      <c r="I7" s="1">
        <v>0</v>
      </c>
      <c r="J7" s="1">
        <v>0</v>
      </c>
      <c r="K7" s="1">
        <v>0</v>
      </c>
      <c r="L7" s="1">
        <v>1</v>
      </c>
      <c r="M7" s="1">
        <v>0.33333333333333298</v>
      </c>
      <c r="N7" s="1">
        <f t="shared" si="0"/>
        <v>0.314367714395</v>
      </c>
      <c r="O7" s="1">
        <v>3</v>
      </c>
      <c r="Q7" s="1">
        <v>4</v>
      </c>
      <c r="R7" s="1">
        <v>3</v>
      </c>
      <c r="S7" s="1">
        <f t="shared" si="1"/>
        <v>2.3219280948873622</v>
      </c>
      <c r="T7" s="1">
        <f t="shared" si="2"/>
        <v>1.2920296742201793</v>
      </c>
      <c r="U7" s="1">
        <f>SUM(T$4:T7)</f>
        <v>7.307842350287709</v>
      </c>
      <c r="V7" s="1">
        <v>10.10286639438827</v>
      </c>
      <c r="W7" s="1">
        <f t="shared" si="3"/>
        <v>0.72334346164836116</v>
      </c>
    </row>
    <row r="8" spans="1:23" ht="16" x14ac:dyDescent="0.2">
      <c r="A8" s="1">
        <v>490322</v>
      </c>
      <c r="B8" s="1" t="s">
        <v>31</v>
      </c>
      <c r="C8" s="1"/>
      <c r="D8" s="1"/>
      <c r="E8" s="1"/>
      <c r="F8" s="2">
        <v>0.1218113515</v>
      </c>
      <c r="G8" s="2">
        <v>0.7273920774</v>
      </c>
      <c r="H8" s="2">
        <v>0.65694057939999995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f t="shared" si="0"/>
        <v>0.30776344713799997</v>
      </c>
      <c r="O8" s="1">
        <v>1.3333333333333299</v>
      </c>
      <c r="Q8" s="1">
        <v>5</v>
      </c>
      <c r="R8" s="1">
        <v>1.3333333333333299</v>
      </c>
      <c r="S8" s="1">
        <f t="shared" si="1"/>
        <v>2.5849625007211561</v>
      </c>
      <c r="T8" s="1">
        <f t="shared" si="2"/>
        <v>0.51580374297938747</v>
      </c>
      <c r="U8" s="1">
        <f>SUM(T$4:T8)</f>
        <v>7.8236460932670964</v>
      </c>
      <c r="V8" s="1">
        <v>11.091490235270699</v>
      </c>
      <c r="W8" s="1">
        <f t="shared" si="3"/>
        <v>0.70537375296856597</v>
      </c>
    </row>
    <row r="9" spans="1:23" ht="16" x14ac:dyDescent="0.2">
      <c r="A9" s="1">
        <v>490298</v>
      </c>
      <c r="B9" s="1" t="s">
        <v>17</v>
      </c>
      <c r="C9" s="1" t="s">
        <v>15</v>
      </c>
      <c r="D9" s="1" t="s">
        <v>15</v>
      </c>
      <c r="E9" s="1" t="s">
        <v>18</v>
      </c>
      <c r="F9" s="2">
        <v>9.5867676809999997E-2</v>
      </c>
      <c r="G9" s="2">
        <v>0.76895618440000002</v>
      </c>
      <c r="H9" s="2">
        <v>0.58995807170000003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f t="shared" si="0"/>
        <v>0.29879346853440003</v>
      </c>
      <c r="O9" s="1">
        <v>3.8333333330000001</v>
      </c>
      <c r="Q9" s="1">
        <v>6</v>
      </c>
      <c r="R9" s="1">
        <v>3.8333333330000001</v>
      </c>
      <c r="S9" s="1">
        <f t="shared" si="1"/>
        <v>2.8073549220576042</v>
      </c>
      <c r="T9" s="1">
        <f t="shared" si="2"/>
        <v>1.3654608837953492</v>
      </c>
      <c r="U9" s="1">
        <f>SUM(T$4:T9)</f>
        <v>9.1891069770624458</v>
      </c>
      <c r="V9" s="1">
        <v>11.922640338522751</v>
      </c>
      <c r="W9" s="1">
        <f t="shared" si="3"/>
        <v>0.77072751640187465</v>
      </c>
    </row>
    <row r="10" spans="1:23" ht="16" x14ac:dyDescent="0.2">
      <c r="A10" s="1">
        <v>3251083</v>
      </c>
      <c r="B10" s="1" t="s">
        <v>19</v>
      </c>
      <c r="C10" s="1" t="s">
        <v>15</v>
      </c>
      <c r="D10" s="1" t="s">
        <v>15</v>
      </c>
      <c r="E10" s="1" t="s">
        <v>20</v>
      </c>
      <c r="F10" s="2">
        <v>6.1169558059999997E-2</v>
      </c>
      <c r="G10" s="2">
        <v>0.69513630869999998</v>
      </c>
      <c r="H10" s="2">
        <v>0.67449069019999996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f t="shared" si="0"/>
        <v>0.2961854078974</v>
      </c>
      <c r="O10" s="1">
        <v>3.3333333333333299</v>
      </c>
      <c r="Q10" s="1">
        <v>7</v>
      </c>
      <c r="R10" s="1">
        <v>3.3333333333333299</v>
      </c>
      <c r="S10" s="1">
        <f t="shared" si="1"/>
        <v>3</v>
      </c>
      <c r="T10" s="1">
        <f t="shared" si="2"/>
        <v>1.1111111111111101</v>
      </c>
      <c r="U10" s="1">
        <f>SUM(T$4:T10)</f>
        <v>10.300218088173557</v>
      </c>
      <c r="V10" s="1">
        <v>12.700418116300527</v>
      </c>
      <c r="W10" s="1">
        <f t="shared" si="3"/>
        <v>0.81101409369771849</v>
      </c>
    </row>
    <row r="11" spans="1:23" ht="16" x14ac:dyDescent="0.2">
      <c r="A11" s="1">
        <v>2758758</v>
      </c>
      <c r="B11" s="1" t="s">
        <v>32</v>
      </c>
      <c r="C11" s="1" t="s">
        <v>15</v>
      </c>
      <c r="D11" s="1" t="s">
        <v>15</v>
      </c>
      <c r="E11" s="1" t="s">
        <v>15</v>
      </c>
      <c r="F11" s="2">
        <v>7.6042674889999995E-2</v>
      </c>
      <c r="G11" s="2">
        <v>0.69542753700000004</v>
      </c>
      <c r="H11" s="2">
        <v>0.66413319110000002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f t="shared" si="0"/>
        <v>0.29615372738559997</v>
      </c>
      <c r="O11" s="1">
        <v>0.66666666666666596</v>
      </c>
      <c r="Q11" s="1">
        <v>8</v>
      </c>
      <c r="R11" s="1">
        <v>0.66666666666666596</v>
      </c>
      <c r="S11" s="1">
        <f t="shared" si="1"/>
        <v>3.1699250014423126</v>
      </c>
      <c r="T11" s="1">
        <f t="shared" si="2"/>
        <v>0.21030991785715225</v>
      </c>
      <c r="U11" s="1">
        <f>SUM(T$4:T11)</f>
        <v>10.510528006030709</v>
      </c>
      <c r="V11" s="1">
        <v>13.015882993086256</v>
      </c>
      <c r="W11" s="1">
        <f t="shared" si="3"/>
        <v>0.80751555707850664</v>
      </c>
    </row>
    <row r="12" spans="1:23" ht="16" x14ac:dyDescent="0.2">
      <c r="A12" s="1">
        <v>3780245</v>
      </c>
      <c r="B12" s="1" t="s">
        <v>29</v>
      </c>
      <c r="C12" s="1" t="s">
        <v>15</v>
      </c>
      <c r="D12" s="1" t="s">
        <v>30</v>
      </c>
      <c r="E12" s="1" t="s">
        <v>15</v>
      </c>
      <c r="F12" s="2">
        <v>0.20230201889999999</v>
      </c>
      <c r="G12" s="2">
        <v>0.58962208029999996</v>
      </c>
      <c r="H12" s="2">
        <v>0.63433468339999999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f t="shared" si="0"/>
        <v>0.28535320302299999</v>
      </c>
      <c r="O12" s="1">
        <v>1.6666666666666601</v>
      </c>
      <c r="Q12" s="1">
        <v>9</v>
      </c>
      <c r="R12" s="1">
        <v>1.6666666666666601</v>
      </c>
      <c r="S12" s="1">
        <f t="shared" si="1"/>
        <v>3.3219280948873626</v>
      </c>
      <c r="T12" s="1">
        <f t="shared" si="2"/>
        <v>0.50171665943996668</v>
      </c>
      <c r="U12" s="1">
        <f>SUM(T$4:T12)</f>
        <v>11.012244665470675</v>
      </c>
      <c r="V12" s="1">
        <v>13.216569656862244</v>
      </c>
      <c r="W12" s="1">
        <f t="shared" si="3"/>
        <v>0.83321504379564559</v>
      </c>
    </row>
    <row r="13" spans="1:23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f t="shared" si="0"/>
        <v>0.25951738001699998</v>
      </c>
      <c r="O13" s="1">
        <v>0.33333333333333298</v>
      </c>
      <c r="Q13" s="1">
        <v>10</v>
      </c>
      <c r="R13" s="1">
        <v>0.33333333333333298</v>
      </c>
      <c r="S13" s="1">
        <f t="shared" si="1"/>
        <v>3.4594316186372978</v>
      </c>
      <c r="T13" s="1">
        <f t="shared" si="2"/>
        <v>9.6354942105962502E-2</v>
      </c>
      <c r="U13" s="1">
        <f>SUM(T$4:T13)</f>
        <v>11.108599607576638</v>
      </c>
      <c r="V13" s="1">
        <v>13.312924598968207</v>
      </c>
      <c r="W13" s="1">
        <f t="shared" si="3"/>
        <v>0.83442218311952199</v>
      </c>
    </row>
  </sheetData>
  <sortState ref="A4:O13">
    <sortCondition descending="1" ref="N4:N1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40</v>
      </c>
      <c r="Q1" s="1" t="s">
        <v>39</v>
      </c>
      <c r="R1" s="1" t="s">
        <v>41</v>
      </c>
    </row>
    <row r="2" spans="1:18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>
        <v>1</v>
      </c>
      <c r="H2" s="1">
        <v>1</v>
      </c>
      <c r="I2">
        <f>0.74*F2+0.1*G2+0.16*H2</f>
        <v>1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490298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0.76895618440000002</v>
      </c>
      <c r="G4" s="1">
        <v>1</v>
      </c>
      <c r="H4" s="1">
        <v>1</v>
      </c>
      <c r="I4">
        <f t="shared" ref="I4:I13" si="0">0.74*F4+0.1*G4+0.16*H4</f>
        <v>0.829027576456</v>
      </c>
      <c r="J4" s="1">
        <v>3.8333333330000001</v>
      </c>
      <c r="L4" s="1">
        <v>1</v>
      </c>
      <c r="M4" s="1">
        <v>3.8333333330000001</v>
      </c>
      <c r="N4" s="1">
        <f>LOG(L4+1, 2)</f>
        <v>1</v>
      </c>
      <c r="O4" s="1">
        <f>M4/N4</f>
        <v>3.8333333330000001</v>
      </c>
      <c r="P4" s="1">
        <f>O4</f>
        <v>3.8333333330000001</v>
      </c>
      <c r="Q4" s="1">
        <v>3.8333333330000001</v>
      </c>
      <c r="R4" s="1">
        <f>P4/Q4</f>
        <v>1</v>
      </c>
    </row>
    <row r="5" spans="1:18" ht="16" x14ac:dyDescent="0.2">
      <c r="A5" s="1">
        <v>3386256</v>
      </c>
      <c r="B5" s="1" t="s">
        <v>25</v>
      </c>
      <c r="C5" s="1" t="s">
        <v>15</v>
      </c>
      <c r="D5" s="1" t="s">
        <v>15</v>
      </c>
      <c r="E5" s="1" t="s">
        <v>26</v>
      </c>
      <c r="F5" s="2">
        <v>0.76326286789999997</v>
      </c>
      <c r="G5" s="1">
        <v>1</v>
      </c>
      <c r="H5" s="1">
        <v>1</v>
      </c>
      <c r="I5">
        <f t="shared" si="0"/>
        <v>0.82481452224599994</v>
      </c>
      <c r="J5" s="1">
        <v>2.8333333330000001</v>
      </c>
      <c r="L5" s="1">
        <v>2</v>
      </c>
      <c r="M5" s="1">
        <v>2.8333333330000001</v>
      </c>
      <c r="N5" s="1">
        <f t="shared" ref="N5:N13" si="1">LOG(L5+1, 2)</f>
        <v>1.5849625007211563</v>
      </c>
      <c r="O5" s="1">
        <f t="shared" ref="O5:O13" si="2">M5/N5</f>
        <v>1.7876343015754861</v>
      </c>
      <c r="P5" s="1">
        <f>SUM(O$4:O5)</f>
        <v>5.6209676345754858</v>
      </c>
      <c r="Q5" s="1">
        <v>5.9364325115715229</v>
      </c>
      <c r="R5" s="1">
        <f t="shared" ref="R5:R13" si="3">P5/Q5</f>
        <v>0.94685951935255375</v>
      </c>
    </row>
    <row r="6" spans="1:18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0.75286608929999999</v>
      </c>
      <c r="G6" s="1">
        <v>1</v>
      </c>
      <c r="H6" s="1">
        <v>1</v>
      </c>
      <c r="I6">
        <f t="shared" si="0"/>
        <v>0.81712090608199994</v>
      </c>
      <c r="J6" s="1">
        <v>3</v>
      </c>
      <c r="L6" s="1">
        <v>3</v>
      </c>
      <c r="M6" s="1">
        <v>3</v>
      </c>
      <c r="N6" s="1">
        <f t="shared" si="1"/>
        <v>2</v>
      </c>
      <c r="O6" s="1">
        <f t="shared" si="2"/>
        <v>1.5</v>
      </c>
      <c r="P6" s="1">
        <f>SUM(O$4:O6)</f>
        <v>7.1209676345754858</v>
      </c>
      <c r="Q6" s="1">
        <v>7.4364325115715229</v>
      </c>
      <c r="R6" s="1">
        <f t="shared" si="3"/>
        <v>0.95757846568160798</v>
      </c>
    </row>
    <row r="7" spans="1:18" ht="16" x14ac:dyDescent="0.2">
      <c r="A7" s="1">
        <v>1626443</v>
      </c>
      <c r="B7" s="1" t="s">
        <v>27</v>
      </c>
      <c r="C7" s="1" t="s">
        <v>15</v>
      </c>
      <c r="D7" s="1" t="s">
        <v>15</v>
      </c>
      <c r="E7" s="1" t="s">
        <v>28</v>
      </c>
      <c r="F7" s="2">
        <v>0.7465126514</v>
      </c>
      <c r="G7" s="1">
        <v>1</v>
      </c>
      <c r="H7" s="1">
        <v>1</v>
      </c>
      <c r="I7">
        <f t="shared" si="0"/>
        <v>0.81241936203599996</v>
      </c>
      <c r="J7" s="1">
        <v>2.6666666669999999</v>
      </c>
      <c r="L7" s="1">
        <v>4</v>
      </c>
      <c r="M7" s="1">
        <v>2.6666666669999999</v>
      </c>
      <c r="N7" s="1">
        <f t="shared" si="1"/>
        <v>2.3219280948873622</v>
      </c>
      <c r="O7" s="1">
        <f t="shared" si="2"/>
        <v>1.1484708216726069</v>
      </c>
      <c r="P7" s="1">
        <f>SUM(O$4:O7)</f>
        <v>8.2694384562480927</v>
      </c>
      <c r="Q7" s="1">
        <v>8.7284621857917024</v>
      </c>
      <c r="R7" s="1">
        <f t="shared" si="3"/>
        <v>0.94741069849728921</v>
      </c>
    </row>
    <row r="8" spans="1:18" ht="16" x14ac:dyDescent="0.2">
      <c r="A8" s="1">
        <v>3251083</v>
      </c>
      <c r="B8" s="1" t="s">
        <v>19</v>
      </c>
      <c r="C8" s="1" t="s">
        <v>15</v>
      </c>
      <c r="D8" s="1" t="s">
        <v>15</v>
      </c>
      <c r="E8" s="1" t="s">
        <v>20</v>
      </c>
      <c r="F8" s="2">
        <v>0.69513630869999998</v>
      </c>
      <c r="G8" s="1">
        <v>1</v>
      </c>
      <c r="H8" s="1">
        <v>1</v>
      </c>
      <c r="I8">
        <f t="shared" si="0"/>
        <v>0.77440086843800005</v>
      </c>
      <c r="J8" s="1">
        <v>3.3333333333333299</v>
      </c>
      <c r="L8" s="1">
        <v>5</v>
      </c>
      <c r="M8" s="1">
        <v>3.3333333333333299</v>
      </c>
      <c r="N8" s="1">
        <f t="shared" si="1"/>
        <v>2.5849625007211561</v>
      </c>
      <c r="O8" s="1">
        <f t="shared" si="2"/>
        <v>1.2895093574484706</v>
      </c>
      <c r="P8" s="1">
        <f>SUM(O$4:O8)</f>
        <v>9.5589478136965624</v>
      </c>
      <c r="Q8" s="1">
        <v>9.8245451394939529</v>
      </c>
      <c r="R8" s="1">
        <f t="shared" si="3"/>
        <v>0.97296594172795758</v>
      </c>
    </row>
    <row r="9" spans="1:18" ht="16" x14ac:dyDescent="0.2">
      <c r="A9" s="1">
        <v>3455113</v>
      </c>
      <c r="B9" s="1" t="s">
        <v>21</v>
      </c>
      <c r="C9" s="1" t="s">
        <v>15</v>
      </c>
      <c r="D9" s="1" t="s">
        <v>15</v>
      </c>
      <c r="E9" s="1" t="s">
        <v>22</v>
      </c>
      <c r="F9" s="2">
        <v>0.66033291819999995</v>
      </c>
      <c r="G9" s="1">
        <v>1</v>
      </c>
      <c r="H9" s="1">
        <v>0.33333333333333298</v>
      </c>
      <c r="I9">
        <f t="shared" si="0"/>
        <v>0.64197969280133316</v>
      </c>
      <c r="J9" s="1">
        <v>3</v>
      </c>
      <c r="L9" s="1">
        <v>6</v>
      </c>
      <c r="M9" s="1">
        <v>3</v>
      </c>
      <c r="N9" s="1">
        <f t="shared" si="1"/>
        <v>2.8073549220576042</v>
      </c>
      <c r="O9" s="1">
        <f t="shared" si="2"/>
        <v>1.0686215613240666</v>
      </c>
      <c r="P9" s="1">
        <f>SUM(O$4:O9)</f>
        <v>10.627569375020629</v>
      </c>
      <c r="Q9" s="1">
        <v>10.774430971900747</v>
      </c>
      <c r="R9" s="1">
        <f t="shared" si="3"/>
        <v>0.98636943359114493</v>
      </c>
    </row>
    <row r="10" spans="1:18" ht="16" x14ac:dyDescent="0.2">
      <c r="A10" s="1">
        <v>490322</v>
      </c>
      <c r="B10" s="1" t="s">
        <v>31</v>
      </c>
      <c r="C10" s="1"/>
      <c r="D10" s="1"/>
      <c r="E10" s="1"/>
      <c r="F10" s="2">
        <v>0.7273920774</v>
      </c>
      <c r="G10" s="1">
        <v>0</v>
      </c>
      <c r="H10" s="1">
        <v>0</v>
      </c>
      <c r="I10">
        <f t="shared" si="0"/>
        <v>0.53827013727600004</v>
      </c>
      <c r="J10" s="1">
        <v>1.3333333333333299</v>
      </c>
      <c r="L10" s="1">
        <v>7</v>
      </c>
      <c r="M10" s="1">
        <v>1.3333333333333299</v>
      </c>
      <c r="N10" s="1">
        <f t="shared" si="1"/>
        <v>3</v>
      </c>
      <c r="O10" s="1">
        <f t="shared" si="2"/>
        <v>0.44444444444444331</v>
      </c>
      <c r="P10" s="1">
        <f>SUM(O$4:O10)</f>
        <v>11.072013819465072</v>
      </c>
      <c r="Q10" s="1">
        <v>11.329986527456301</v>
      </c>
      <c r="R10" s="1">
        <f t="shared" si="3"/>
        <v>0.97723097839824646</v>
      </c>
    </row>
    <row r="11" spans="1:18" ht="16" x14ac:dyDescent="0.2">
      <c r="A11" s="1">
        <v>2758758</v>
      </c>
      <c r="B11" s="1" t="s">
        <v>34</v>
      </c>
      <c r="C11" s="1" t="s">
        <v>15</v>
      </c>
      <c r="D11" s="1" t="s">
        <v>15</v>
      </c>
      <c r="E11" s="1" t="s">
        <v>15</v>
      </c>
      <c r="F11" s="2">
        <v>0.69542753700000004</v>
      </c>
      <c r="G11" s="1">
        <v>0</v>
      </c>
      <c r="H11" s="1">
        <v>0</v>
      </c>
      <c r="I11">
        <f t="shared" si="0"/>
        <v>0.51461637737999999</v>
      </c>
      <c r="J11" s="1">
        <v>0.66666666666666596</v>
      </c>
      <c r="L11" s="1">
        <v>8</v>
      </c>
      <c r="M11" s="1">
        <v>0.66666666666666596</v>
      </c>
      <c r="N11" s="1">
        <f t="shared" si="1"/>
        <v>3.1699250014423126</v>
      </c>
      <c r="O11" s="1">
        <f t="shared" si="2"/>
        <v>0.21030991785715225</v>
      </c>
      <c r="P11" s="1">
        <f>SUM(O$4:O11)</f>
        <v>11.282323737322224</v>
      </c>
      <c r="Q11" s="1">
        <v>11.750606363170604</v>
      </c>
      <c r="R11" s="1">
        <f t="shared" si="3"/>
        <v>0.96014821606856848</v>
      </c>
    </row>
    <row r="12" spans="1:18" ht="16" x14ac:dyDescent="0.2">
      <c r="A12" s="1">
        <v>189817</v>
      </c>
      <c r="B12" s="1" t="s">
        <v>33</v>
      </c>
      <c r="C12" s="1" t="s">
        <v>15</v>
      </c>
      <c r="D12" s="1" t="s">
        <v>15</v>
      </c>
      <c r="E12" s="1" t="s">
        <v>15</v>
      </c>
      <c r="F12" s="2">
        <v>0.68409371379999995</v>
      </c>
      <c r="G12" s="1">
        <v>0</v>
      </c>
      <c r="H12" s="1">
        <v>0</v>
      </c>
      <c r="I12">
        <f t="shared" si="0"/>
        <v>0.50622934821199994</v>
      </c>
      <c r="J12" s="1">
        <v>0.33333333333333298</v>
      </c>
      <c r="L12" s="1">
        <v>9</v>
      </c>
      <c r="M12" s="1">
        <v>0.33333333333333298</v>
      </c>
      <c r="N12" s="1">
        <f t="shared" si="1"/>
        <v>3.3219280948873626</v>
      </c>
      <c r="O12" s="1">
        <f t="shared" si="2"/>
        <v>0.10034333188799362</v>
      </c>
      <c r="P12" s="1">
        <f>SUM(O$4:O12)</f>
        <v>11.382667069210218</v>
      </c>
      <c r="Q12" s="1">
        <v>11.951293026946592</v>
      </c>
      <c r="R12" s="1">
        <f t="shared" si="3"/>
        <v>0.95242138599946524</v>
      </c>
    </row>
    <row r="13" spans="1:18" ht="16" x14ac:dyDescent="0.2">
      <c r="A13" s="1">
        <v>3780245</v>
      </c>
      <c r="B13" s="1" t="s">
        <v>29</v>
      </c>
      <c r="C13" s="1" t="s">
        <v>15</v>
      </c>
      <c r="D13" s="1" t="s">
        <v>30</v>
      </c>
      <c r="E13" s="1" t="s">
        <v>15</v>
      </c>
      <c r="F13" s="2">
        <v>0.58962208029999996</v>
      </c>
      <c r="G13" s="1">
        <v>0</v>
      </c>
      <c r="H13" s="1">
        <v>0</v>
      </c>
      <c r="I13">
        <f t="shared" si="0"/>
        <v>0.43632033942199999</v>
      </c>
      <c r="J13" s="1">
        <v>1.6666666666666601</v>
      </c>
      <c r="L13" s="1">
        <v>10</v>
      </c>
      <c r="M13" s="1">
        <v>1.6666666666666601</v>
      </c>
      <c r="N13" s="1">
        <f t="shared" si="1"/>
        <v>3.4594316186372978</v>
      </c>
      <c r="O13" s="1">
        <f t="shared" si="2"/>
        <v>0.48177471052981113</v>
      </c>
      <c r="P13" s="1">
        <f>SUM(O$4:O13)</f>
        <v>11.864441779740028</v>
      </c>
      <c r="Q13" s="1">
        <v>12.047647969052555</v>
      </c>
      <c r="R13" s="1">
        <f t="shared" si="3"/>
        <v>0.98479319865727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0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40</v>
      </c>
      <c r="Q1" s="1" t="s">
        <v>39</v>
      </c>
      <c r="R1" s="1" t="s">
        <v>41</v>
      </c>
    </row>
    <row r="2" spans="1:18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>
        <v>1</v>
      </c>
      <c r="H2" s="1">
        <v>1</v>
      </c>
      <c r="I2">
        <f>0.74*F2+0.1*G2+0.16*H2</f>
        <v>1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3462199</v>
      </c>
      <c r="B4" s="1" t="s">
        <v>23</v>
      </c>
      <c r="C4" s="1" t="s">
        <v>15</v>
      </c>
      <c r="D4" s="1" t="s">
        <v>15</v>
      </c>
      <c r="E4" s="1" t="s">
        <v>24</v>
      </c>
      <c r="F4" s="2">
        <v>0.13372616409999999</v>
      </c>
      <c r="G4" s="1">
        <v>1</v>
      </c>
      <c r="H4" s="1">
        <v>1</v>
      </c>
      <c r="I4">
        <f t="shared" ref="I4:I13" si="0">0.74*F4+0.1*G4+0.16*H4</f>
        <v>0.35895736143400003</v>
      </c>
      <c r="J4" s="1">
        <v>3</v>
      </c>
      <c r="L4" s="1">
        <v>1</v>
      </c>
      <c r="M4" s="1">
        <v>3</v>
      </c>
      <c r="N4" s="1">
        <f>LOG(L4+1, 2)</f>
        <v>1</v>
      </c>
      <c r="O4" s="1">
        <f>M4/N4</f>
        <v>3</v>
      </c>
      <c r="P4" s="1">
        <f>O4</f>
        <v>3</v>
      </c>
      <c r="Q4" s="1">
        <v>3.8333333330000001</v>
      </c>
      <c r="R4" s="1">
        <f>P4/Q4</f>
        <v>0.78260869572022684</v>
      </c>
    </row>
    <row r="5" spans="1:18" ht="16" x14ac:dyDescent="0.2">
      <c r="A5" s="1">
        <v>3386256</v>
      </c>
      <c r="B5" s="1" t="s">
        <v>25</v>
      </c>
      <c r="C5" s="1" t="s">
        <v>15</v>
      </c>
      <c r="D5" s="1" t="s">
        <v>15</v>
      </c>
      <c r="E5" s="1" t="s">
        <v>26</v>
      </c>
      <c r="F5" s="2">
        <v>0.1218113515</v>
      </c>
      <c r="G5" s="1">
        <v>1</v>
      </c>
      <c r="H5" s="1">
        <v>1</v>
      </c>
      <c r="I5">
        <f t="shared" si="0"/>
        <v>0.35014040011000003</v>
      </c>
      <c r="J5" s="1">
        <v>2.8333333330000001</v>
      </c>
      <c r="L5" s="1">
        <v>2</v>
      </c>
      <c r="M5" s="1">
        <v>2.8333333330000001</v>
      </c>
      <c r="N5" s="1">
        <f t="shared" ref="N5:N13" si="1">LOG(L5+1, 2)</f>
        <v>1.5849625007211563</v>
      </c>
      <c r="O5" s="1">
        <f t="shared" ref="O5:O13" si="2">M5/N5</f>
        <v>1.7876343015754861</v>
      </c>
      <c r="P5" s="1">
        <f>SUM(O$4:O5)</f>
        <v>4.7876343015754861</v>
      </c>
      <c r="Q5" s="1">
        <v>5.9364325115715229</v>
      </c>
      <c r="R5" s="1">
        <f t="shared" ref="R5:R13" si="3">P5/Q5</f>
        <v>0.80648340434145338</v>
      </c>
    </row>
    <row r="6" spans="1:18" ht="16" x14ac:dyDescent="0.2">
      <c r="A6" s="1">
        <v>1626443</v>
      </c>
      <c r="B6" s="1" t="s">
        <v>27</v>
      </c>
      <c r="C6" s="1" t="s">
        <v>15</v>
      </c>
      <c r="D6" s="1" t="s">
        <v>15</v>
      </c>
      <c r="E6" s="1" t="s">
        <v>28</v>
      </c>
      <c r="F6" s="2">
        <v>0.10939217499999999</v>
      </c>
      <c r="G6" s="1">
        <v>1</v>
      </c>
      <c r="H6" s="1">
        <v>1</v>
      </c>
      <c r="I6">
        <f t="shared" si="0"/>
        <v>0.34095020949999999</v>
      </c>
      <c r="J6" s="1">
        <v>2.6666666669999999</v>
      </c>
      <c r="L6" s="1">
        <v>3</v>
      </c>
      <c r="M6" s="1">
        <v>2.6666666669999999</v>
      </c>
      <c r="N6" s="1">
        <f t="shared" si="1"/>
        <v>2</v>
      </c>
      <c r="O6" s="1">
        <f t="shared" si="2"/>
        <v>1.3333333334999999</v>
      </c>
      <c r="P6" s="1">
        <f>SUM(O$4:O6)</f>
        <v>6.1209676350754858</v>
      </c>
      <c r="Q6" s="1">
        <v>7.4364325115715229</v>
      </c>
      <c r="R6" s="1">
        <f t="shared" si="3"/>
        <v>0.82310538360307894</v>
      </c>
    </row>
    <row r="7" spans="1:18" ht="16" x14ac:dyDescent="0.2">
      <c r="A7" s="1">
        <v>490298</v>
      </c>
      <c r="B7" s="1" t="s">
        <v>17</v>
      </c>
      <c r="C7" s="1" t="s">
        <v>15</v>
      </c>
      <c r="D7" s="1" t="s">
        <v>15</v>
      </c>
      <c r="E7" s="1" t="s">
        <v>18</v>
      </c>
      <c r="F7" s="2">
        <v>9.5867676809999997E-2</v>
      </c>
      <c r="G7" s="1">
        <v>1</v>
      </c>
      <c r="H7" s="1">
        <v>1</v>
      </c>
      <c r="I7">
        <f t="shared" si="0"/>
        <v>0.33094208083940002</v>
      </c>
      <c r="J7" s="1">
        <v>3.8333333330000001</v>
      </c>
      <c r="L7" s="1">
        <v>4</v>
      </c>
      <c r="M7" s="1">
        <v>3.8333333330000001</v>
      </c>
      <c r="N7" s="1">
        <f t="shared" si="1"/>
        <v>2.3219280948873622</v>
      </c>
      <c r="O7" s="1">
        <f t="shared" si="2"/>
        <v>1.6509268058044479</v>
      </c>
      <c r="P7" s="1">
        <f>SUM(O$4:O7)</f>
        <v>7.771894440879934</v>
      </c>
      <c r="Q7" s="1">
        <v>8.7284621857917024</v>
      </c>
      <c r="R7" s="1">
        <f t="shared" si="3"/>
        <v>0.89040821572568862</v>
      </c>
    </row>
    <row r="8" spans="1:18" ht="16" x14ac:dyDescent="0.2">
      <c r="A8" s="1">
        <v>3251083</v>
      </c>
      <c r="B8" s="1" t="s">
        <v>19</v>
      </c>
      <c r="C8" s="1" t="s">
        <v>15</v>
      </c>
      <c r="D8" s="1" t="s">
        <v>15</v>
      </c>
      <c r="E8" s="1" t="s">
        <v>20</v>
      </c>
      <c r="F8" s="2">
        <v>6.1169558059999997E-2</v>
      </c>
      <c r="G8" s="1">
        <v>1</v>
      </c>
      <c r="H8" s="1">
        <v>1</v>
      </c>
      <c r="I8">
        <f t="shared" si="0"/>
        <v>0.30526547296439999</v>
      </c>
      <c r="J8" s="1">
        <v>3.3333333333333299</v>
      </c>
      <c r="L8" s="1">
        <v>5</v>
      </c>
      <c r="M8" s="1">
        <v>3.3333333333333299</v>
      </c>
      <c r="N8" s="1">
        <f t="shared" si="1"/>
        <v>2.5849625007211561</v>
      </c>
      <c r="O8" s="1">
        <f t="shared" si="2"/>
        <v>1.2895093574484706</v>
      </c>
      <c r="P8" s="1">
        <f>SUM(O$4:O8)</f>
        <v>9.0614037983284046</v>
      </c>
      <c r="Q8" s="1">
        <v>9.8245451394939529</v>
      </c>
      <c r="R8" s="1">
        <f t="shared" si="3"/>
        <v>0.92232298489852971</v>
      </c>
    </row>
    <row r="9" spans="1:18" ht="16" x14ac:dyDescent="0.2">
      <c r="A9" s="1">
        <v>3455113</v>
      </c>
      <c r="B9" s="1" t="s">
        <v>21</v>
      </c>
      <c r="C9" s="1" t="s">
        <v>15</v>
      </c>
      <c r="D9" s="1" t="s">
        <v>15</v>
      </c>
      <c r="E9" s="1" t="s">
        <v>22</v>
      </c>
      <c r="F9" s="2">
        <v>0.1043313817</v>
      </c>
      <c r="G9" s="1">
        <v>1</v>
      </c>
      <c r="H9" s="1">
        <v>0.33333333333333298</v>
      </c>
      <c r="I9">
        <f t="shared" si="0"/>
        <v>0.23053855579133331</v>
      </c>
      <c r="J9" s="1">
        <v>3</v>
      </c>
      <c r="L9" s="1">
        <v>6</v>
      </c>
      <c r="M9" s="1">
        <v>3</v>
      </c>
      <c r="N9" s="1">
        <f t="shared" si="1"/>
        <v>2.8073549220576042</v>
      </c>
      <c r="O9" s="1">
        <f t="shared" si="2"/>
        <v>1.0686215613240666</v>
      </c>
      <c r="P9" s="1">
        <f>SUM(O$4:O9)</f>
        <v>10.130025359652471</v>
      </c>
      <c r="Q9" s="1">
        <v>10.774430971900747</v>
      </c>
      <c r="R9" s="1">
        <f t="shared" si="3"/>
        <v>0.94019121622952917</v>
      </c>
    </row>
    <row r="10" spans="1:18" ht="16" x14ac:dyDescent="0.2">
      <c r="A10" s="1">
        <v>3780245</v>
      </c>
      <c r="B10" s="1" t="s">
        <v>29</v>
      </c>
      <c r="C10" s="1" t="s">
        <v>15</v>
      </c>
      <c r="D10" s="1" t="s">
        <v>30</v>
      </c>
      <c r="E10" s="1" t="s">
        <v>15</v>
      </c>
      <c r="F10" s="2">
        <v>0.20230201889999999</v>
      </c>
      <c r="G10" s="1">
        <v>0</v>
      </c>
      <c r="H10" s="1">
        <v>0</v>
      </c>
      <c r="I10">
        <f t="shared" si="0"/>
        <v>0.149703493986</v>
      </c>
      <c r="J10" s="1">
        <v>1.6666666666666601</v>
      </c>
      <c r="L10" s="1">
        <v>7</v>
      </c>
      <c r="M10" s="1">
        <v>1.6666666666666601</v>
      </c>
      <c r="N10" s="1">
        <f t="shared" si="1"/>
        <v>3</v>
      </c>
      <c r="O10" s="1">
        <f t="shared" si="2"/>
        <v>0.55555555555555336</v>
      </c>
      <c r="P10" s="1">
        <f>SUM(O$4:O10)</f>
        <v>10.685580915208025</v>
      </c>
      <c r="Q10" s="1">
        <v>11.329986527456301</v>
      </c>
      <c r="R10" s="1">
        <f t="shared" si="3"/>
        <v>0.94312388539150793</v>
      </c>
    </row>
    <row r="11" spans="1:18" ht="16" x14ac:dyDescent="0.2">
      <c r="A11" s="1">
        <v>490322</v>
      </c>
      <c r="B11" s="1" t="s">
        <v>31</v>
      </c>
      <c r="C11" s="1"/>
      <c r="D11" s="1"/>
      <c r="E11" s="1"/>
      <c r="F11" s="2">
        <v>0.1218113515</v>
      </c>
      <c r="G11" s="1">
        <v>0</v>
      </c>
      <c r="H11" s="1">
        <v>0</v>
      </c>
      <c r="I11">
        <f t="shared" si="0"/>
        <v>9.0140400109999991E-2</v>
      </c>
      <c r="J11" s="1">
        <v>1.3333333333333299</v>
      </c>
      <c r="L11" s="1">
        <v>8</v>
      </c>
      <c r="M11" s="1">
        <v>1.3333333333333299</v>
      </c>
      <c r="N11" s="1">
        <f t="shared" si="1"/>
        <v>3.1699250014423126</v>
      </c>
      <c r="O11" s="1">
        <f t="shared" si="2"/>
        <v>0.42061983571430384</v>
      </c>
      <c r="P11" s="1">
        <f>SUM(O$4:O11)</f>
        <v>11.106200750922328</v>
      </c>
      <c r="Q11" s="1">
        <v>11.750606363170604</v>
      </c>
      <c r="R11" s="1">
        <f t="shared" si="3"/>
        <v>0.94515979921955284</v>
      </c>
    </row>
    <row r="12" spans="1:18" ht="16" x14ac:dyDescent="0.2">
      <c r="A12" s="1">
        <v>2758758</v>
      </c>
      <c r="B12" s="1" t="s">
        <v>34</v>
      </c>
      <c r="C12" s="1" t="s">
        <v>15</v>
      </c>
      <c r="D12" s="1" t="s">
        <v>15</v>
      </c>
      <c r="E12" s="1" t="s">
        <v>15</v>
      </c>
      <c r="F12" s="2">
        <v>7.6042674889999995E-2</v>
      </c>
      <c r="G12" s="1">
        <v>0</v>
      </c>
      <c r="H12" s="1">
        <v>0</v>
      </c>
      <c r="I12">
        <f t="shared" si="0"/>
        <v>5.6271579418599997E-2</v>
      </c>
      <c r="J12" s="1">
        <v>0.66666666666666596</v>
      </c>
      <c r="L12" s="1">
        <v>9</v>
      </c>
      <c r="M12" s="1">
        <v>0.66666666666666596</v>
      </c>
      <c r="N12" s="1">
        <f t="shared" si="1"/>
        <v>3.3219280948873626</v>
      </c>
      <c r="O12" s="1">
        <f t="shared" si="2"/>
        <v>0.20068666377598723</v>
      </c>
      <c r="P12" s="1">
        <f>SUM(O$4:O12)</f>
        <v>11.306887414698316</v>
      </c>
      <c r="Q12" s="1">
        <v>11.951293026946592</v>
      </c>
      <c r="R12" s="1">
        <f t="shared" si="3"/>
        <v>0.94608067840062715</v>
      </c>
    </row>
    <row r="13" spans="1:18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1">
        <v>0</v>
      </c>
      <c r="H13" s="1">
        <v>0</v>
      </c>
      <c r="I13">
        <f t="shared" si="0"/>
        <v>0</v>
      </c>
      <c r="J13" s="1">
        <v>0.33333333333333298</v>
      </c>
      <c r="L13" s="1">
        <v>10</v>
      </c>
      <c r="M13" s="1">
        <v>0.33333333333333298</v>
      </c>
      <c r="N13" s="1">
        <f t="shared" si="1"/>
        <v>3.4594316186372978</v>
      </c>
      <c r="O13" s="1">
        <f t="shared" si="2"/>
        <v>9.6354942105962502E-2</v>
      </c>
      <c r="P13" s="1">
        <f>SUM(O$4:O13)</f>
        <v>11.403242356804279</v>
      </c>
      <c r="Q13" s="1">
        <v>12.047647969052555</v>
      </c>
      <c r="R13" s="1">
        <f t="shared" si="3"/>
        <v>0.94651191552877412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selection activeCell="R4" sqref="R4:R13"/>
    </sheetView>
  </sheetViews>
  <sheetFormatPr baseColWidth="10" defaultColWidth="8.83203125" defaultRowHeight="15" x14ac:dyDescent="0.2"/>
  <sheetData>
    <row r="1" spans="1:18" x14ac:dyDescent="0.2">
      <c r="A1" s="1"/>
      <c r="B1" s="1"/>
      <c r="C1" s="1"/>
      <c r="D1" s="1"/>
      <c r="E1" s="1"/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40</v>
      </c>
      <c r="Q1" s="1" t="s">
        <v>39</v>
      </c>
      <c r="R1" s="1" t="s">
        <v>41</v>
      </c>
    </row>
    <row r="2" spans="1:18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>
        <v>1</v>
      </c>
      <c r="H2" s="1">
        <v>1</v>
      </c>
      <c r="I2">
        <f>0.74*F2+0.1*G2+0.16*H2</f>
        <v>1</v>
      </c>
      <c r="J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J3" s="1"/>
      <c r="L3" s="1"/>
      <c r="M3" s="1"/>
      <c r="N3" s="1"/>
      <c r="O3" s="1"/>
      <c r="P3" s="1"/>
      <c r="Q3" s="1"/>
      <c r="R3" s="1"/>
    </row>
    <row r="4" spans="1:18" ht="16" x14ac:dyDescent="0.2">
      <c r="A4" s="1">
        <v>3386256</v>
      </c>
      <c r="B4" s="1" t="s">
        <v>25</v>
      </c>
      <c r="C4" s="1" t="s">
        <v>15</v>
      </c>
      <c r="D4" s="1" t="s">
        <v>15</v>
      </c>
      <c r="E4" s="1" t="s">
        <v>26</v>
      </c>
      <c r="F4" s="2">
        <v>0.76425611969999996</v>
      </c>
      <c r="G4" s="1">
        <v>1</v>
      </c>
      <c r="H4" s="1">
        <v>1</v>
      </c>
      <c r="I4">
        <f t="shared" ref="I4:I13" si="0">0.74*F4+0.1*G4+0.16*H4</f>
        <v>0.82554952857800001</v>
      </c>
      <c r="J4" s="1">
        <v>2.8333333330000001</v>
      </c>
      <c r="L4" s="1">
        <v>1</v>
      </c>
      <c r="M4" s="1">
        <v>2.8333333330000001</v>
      </c>
      <c r="N4" s="1">
        <f>LOG(L4+1, 2)</f>
        <v>1</v>
      </c>
      <c r="O4" s="1">
        <f>M4/N4</f>
        <v>2.8333333330000001</v>
      </c>
      <c r="P4" s="1">
        <f>O4</f>
        <v>2.8333333330000001</v>
      </c>
      <c r="Q4" s="1">
        <v>3.8333333330000001</v>
      </c>
      <c r="R4" s="1">
        <f>P4/Q4</f>
        <v>0.73913043475992435</v>
      </c>
    </row>
    <row r="5" spans="1:18" ht="16" x14ac:dyDescent="0.2">
      <c r="A5" s="1">
        <v>1626443</v>
      </c>
      <c r="B5" s="1" t="s">
        <v>27</v>
      </c>
      <c r="C5" s="1" t="s">
        <v>15</v>
      </c>
      <c r="D5" s="1" t="s">
        <v>15</v>
      </c>
      <c r="E5" s="1" t="s">
        <v>28</v>
      </c>
      <c r="F5" s="2">
        <v>0.75249093769999997</v>
      </c>
      <c r="G5" s="1">
        <v>1</v>
      </c>
      <c r="H5" s="1">
        <v>1</v>
      </c>
      <c r="I5">
        <f t="shared" si="0"/>
        <v>0.81684329389800003</v>
      </c>
      <c r="J5" s="1">
        <v>2.6666666669999999</v>
      </c>
      <c r="L5" s="1">
        <v>2</v>
      </c>
      <c r="M5" s="1">
        <v>2.6666666669999999</v>
      </c>
      <c r="N5" s="1">
        <f t="shared" ref="N5:N13" si="1">LOG(L5+1, 2)</f>
        <v>1.5849625007211563</v>
      </c>
      <c r="O5" s="1">
        <f t="shared" ref="O5:O13" si="2">M5/N5</f>
        <v>1.6824793430675296</v>
      </c>
      <c r="P5" s="1">
        <f>SUM(O$4:O5)</f>
        <v>4.5158126760675295</v>
      </c>
      <c r="Q5" s="1">
        <v>5.9364325115715229</v>
      </c>
      <c r="R5" s="1">
        <f t="shared" ref="R5:R13" si="3">P5/Q5</f>
        <v>0.76069468780536686</v>
      </c>
    </row>
    <row r="6" spans="1:18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0.68764245509999999</v>
      </c>
      <c r="G6" s="1">
        <v>1</v>
      </c>
      <c r="H6" s="1">
        <v>1</v>
      </c>
      <c r="I6">
        <f t="shared" si="0"/>
        <v>0.76885541677400004</v>
      </c>
      <c r="J6" s="1">
        <v>3</v>
      </c>
      <c r="L6" s="1">
        <v>3</v>
      </c>
      <c r="M6" s="1">
        <v>3</v>
      </c>
      <c r="N6" s="1">
        <f t="shared" si="1"/>
        <v>2</v>
      </c>
      <c r="O6" s="1">
        <f t="shared" si="2"/>
        <v>1.5</v>
      </c>
      <c r="P6" s="1">
        <f>SUM(O$4:O6)</f>
        <v>6.0158126760675295</v>
      </c>
      <c r="Q6" s="1">
        <v>7.4364325115715229</v>
      </c>
      <c r="R6" s="1">
        <f t="shared" si="3"/>
        <v>0.80896487216236734</v>
      </c>
    </row>
    <row r="7" spans="1:18" ht="16" x14ac:dyDescent="0.2">
      <c r="A7" s="1">
        <v>3251083</v>
      </c>
      <c r="B7" s="1" t="s">
        <v>19</v>
      </c>
      <c r="C7" s="1" t="s">
        <v>15</v>
      </c>
      <c r="D7" s="1" t="s">
        <v>15</v>
      </c>
      <c r="E7" s="1" t="s">
        <v>20</v>
      </c>
      <c r="F7" s="2">
        <v>0.67449069019999996</v>
      </c>
      <c r="G7" s="1">
        <v>1</v>
      </c>
      <c r="H7" s="1">
        <v>1</v>
      </c>
      <c r="I7">
        <f t="shared" si="0"/>
        <v>0.75912311074799999</v>
      </c>
      <c r="J7" s="1">
        <v>3.3333333333333299</v>
      </c>
      <c r="L7" s="1">
        <v>4</v>
      </c>
      <c r="M7" s="1">
        <v>3.3333333333333299</v>
      </c>
      <c r="N7" s="1">
        <f t="shared" si="1"/>
        <v>2.3219280948873622</v>
      </c>
      <c r="O7" s="1">
        <f t="shared" si="2"/>
        <v>1.4355885269113089</v>
      </c>
      <c r="P7" s="1">
        <f>SUM(O$4:O7)</f>
        <v>7.4514012029788379</v>
      </c>
      <c r="Q7" s="1">
        <v>8.7284621857917024</v>
      </c>
      <c r="R7" s="1">
        <f t="shared" si="3"/>
        <v>0.85369003661473386</v>
      </c>
    </row>
    <row r="8" spans="1:18" ht="16" x14ac:dyDescent="0.2">
      <c r="A8" s="1">
        <v>3455113</v>
      </c>
      <c r="B8" s="1" t="s">
        <v>21</v>
      </c>
      <c r="C8" s="1" t="s">
        <v>15</v>
      </c>
      <c r="D8" s="1" t="s">
        <v>15</v>
      </c>
      <c r="E8" s="1" t="s">
        <v>22</v>
      </c>
      <c r="F8" s="2">
        <v>0.76710194350000005</v>
      </c>
      <c r="G8" s="1">
        <v>1</v>
      </c>
      <c r="H8" s="1">
        <v>0.33333333333333298</v>
      </c>
      <c r="I8">
        <f t="shared" si="0"/>
        <v>0.72098877152333329</v>
      </c>
      <c r="J8" s="1">
        <v>3</v>
      </c>
      <c r="L8" s="1">
        <v>5</v>
      </c>
      <c r="M8" s="1">
        <v>3</v>
      </c>
      <c r="N8" s="1">
        <f t="shared" si="1"/>
        <v>2.5849625007211561</v>
      </c>
      <c r="O8" s="1">
        <f t="shared" si="2"/>
        <v>1.1605584217036249</v>
      </c>
      <c r="P8" s="1">
        <f>SUM(O$4:O8)</f>
        <v>8.6119596246824628</v>
      </c>
      <c r="Q8" s="1">
        <v>9.8245451394939529</v>
      </c>
      <c r="R8" s="1">
        <f t="shared" si="3"/>
        <v>0.87657591292069237</v>
      </c>
    </row>
    <row r="9" spans="1:18" ht="16" x14ac:dyDescent="0.2">
      <c r="A9" s="1">
        <v>490298</v>
      </c>
      <c r="B9" s="1" t="s">
        <v>17</v>
      </c>
      <c r="C9" s="1" t="s">
        <v>15</v>
      </c>
      <c r="D9" s="1" t="s">
        <v>15</v>
      </c>
      <c r="E9" s="1" t="s">
        <v>18</v>
      </c>
      <c r="F9" s="2">
        <v>0.58995807170000003</v>
      </c>
      <c r="G9" s="1">
        <v>1</v>
      </c>
      <c r="H9" s="1">
        <v>1</v>
      </c>
      <c r="I9">
        <f t="shared" si="0"/>
        <v>0.69656897305800003</v>
      </c>
      <c r="J9" s="1">
        <v>3.8333333330000001</v>
      </c>
      <c r="L9" s="1">
        <v>6</v>
      </c>
      <c r="M9" s="1">
        <v>3.8333333330000001</v>
      </c>
      <c r="N9" s="1">
        <f t="shared" si="1"/>
        <v>2.8073549220576042</v>
      </c>
      <c r="O9" s="1">
        <f t="shared" si="2"/>
        <v>1.3654608837953492</v>
      </c>
      <c r="P9" s="1">
        <f>SUM(O$4:O9)</f>
        <v>9.9774205084778114</v>
      </c>
      <c r="Q9" s="1">
        <v>10.774430971900747</v>
      </c>
      <c r="R9" s="1">
        <f t="shared" si="3"/>
        <v>0.92602760503069681</v>
      </c>
    </row>
    <row r="10" spans="1:18" ht="16" x14ac:dyDescent="0.2">
      <c r="A10" s="1">
        <v>2758758</v>
      </c>
      <c r="B10" s="1" t="s">
        <v>34</v>
      </c>
      <c r="C10" s="1" t="s">
        <v>15</v>
      </c>
      <c r="D10" s="1" t="s">
        <v>15</v>
      </c>
      <c r="E10" s="1" t="s">
        <v>15</v>
      </c>
      <c r="F10" s="2">
        <v>0.66413319110000002</v>
      </c>
      <c r="G10" s="1">
        <v>0</v>
      </c>
      <c r="H10" s="1">
        <v>0</v>
      </c>
      <c r="I10">
        <f t="shared" si="0"/>
        <v>0.49145856141400002</v>
      </c>
      <c r="J10" s="1">
        <v>0.66666666666666596</v>
      </c>
      <c r="L10" s="1">
        <v>7</v>
      </c>
      <c r="M10" s="1">
        <v>0.66666666666666596</v>
      </c>
      <c r="N10" s="1">
        <f t="shared" si="1"/>
        <v>3</v>
      </c>
      <c r="O10" s="1">
        <f t="shared" si="2"/>
        <v>0.22222222222222199</v>
      </c>
      <c r="P10" s="1">
        <f>SUM(O$4:O10)</f>
        <v>10.199642730700033</v>
      </c>
      <c r="Q10" s="1">
        <v>11.329986527456301</v>
      </c>
      <c r="R10" s="1">
        <f t="shared" si="3"/>
        <v>0.90023432119561031</v>
      </c>
    </row>
    <row r="11" spans="1:18" ht="16" x14ac:dyDescent="0.2">
      <c r="A11" s="1">
        <v>490322</v>
      </c>
      <c r="B11" s="1" t="s">
        <v>31</v>
      </c>
      <c r="C11" s="1"/>
      <c r="D11" s="1"/>
      <c r="E11" s="1"/>
      <c r="F11" s="2">
        <v>0.65694057939999995</v>
      </c>
      <c r="G11" s="1">
        <v>0</v>
      </c>
      <c r="H11" s="1">
        <v>0</v>
      </c>
      <c r="I11">
        <f t="shared" si="0"/>
        <v>0.48613602875599993</v>
      </c>
      <c r="J11" s="1">
        <v>1.3333333333333299</v>
      </c>
      <c r="L11" s="1">
        <v>8</v>
      </c>
      <c r="M11" s="1">
        <v>1.3333333333333299</v>
      </c>
      <c r="N11" s="1">
        <f t="shared" si="1"/>
        <v>3.1699250014423126</v>
      </c>
      <c r="O11" s="1">
        <f t="shared" si="2"/>
        <v>0.42061983571430384</v>
      </c>
      <c r="P11" s="1">
        <f>SUM(O$4:O11)</f>
        <v>10.620262566414336</v>
      </c>
      <c r="Q11" s="1">
        <v>11.750606363170604</v>
      </c>
      <c r="R11" s="1">
        <f t="shared" si="3"/>
        <v>0.90380549208940797</v>
      </c>
    </row>
    <row r="12" spans="1:18" ht="16" x14ac:dyDescent="0.2">
      <c r="A12" s="1">
        <v>3780245</v>
      </c>
      <c r="B12" s="1" t="s">
        <v>29</v>
      </c>
      <c r="C12" s="1" t="s">
        <v>15</v>
      </c>
      <c r="D12" s="1" t="s">
        <v>30</v>
      </c>
      <c r="E12" s="1" t="s">
        <v>15</v>
      </c>
      <c r="F12" s="2">
        <v>0.63433468339999999</v>
      </c>
      <c r="G12" s="1">
        <v>0</v>
      </c>
      <c r="H12" s="1">
        <v>0</v>
      </c>
      <c r="I12">
        <f t="shared" si="0"/>
        <v>0.46940766571600001</v>
      </c>
      <c r="J12" s="1">
        <v>1.6666666666666601</v>
      </c>
      <c r="L12" s="1">
        <v>9</v>
      </c>
      <c r="M12" s="1">
        <v>1.6666666666666601</v>
      </c>
      <c r="N12" s="1">
        <f t="shared" si="1"/>
        <v>3.3219280948873626</v>
      </c>
      <c r="O12" s="1">
        <f t="shared" si="2"/>
        <v>0.50171665943996668</v>
      </c>
      <c r="P12" s="1">
        <f>SUM(O$4:O12)</f>
        <v>11.121979225854304</v>
      </c>
      <c r="Q12" s="1">
        <v>11.951293026946592</v>
      </c>
      <c r="R12" s="1">
        <f t="shared" si="3"/>
        <v>0.93060886389259856</v>
      </c>
    </row>
    <row r="13" spans="1:18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0.55170333390000004</v>
      </c>
      <c r="G13" s="1">
        <v>0</v>
      </c>
      <c r="H13" s="1">
        <v>0</v>
      </c>
      <c r="I13">
        <f t="shared" si="0"/>
        <v>0.408260467086</v>
      </c>
      <c r="J13" s="1">
        <v>0.33333333333333298</v>
      </c>
      <c r="L13" s="1">
        <v>10</v>
      </c>
      <c r="M13" s="1">
        <v>0.33333333333333298</v>
      </c>
      <c r="N13" s="1">
        <f t="shared" si="1"/>
        <v>3.4594316186372978</v>
      </c>
      <c r="O13" s="1">
        <f t="shared" si="2"/>
        <v>9.6354942105962502E-2</v>
      </c>
      <c r="P13" s="1">
        <f>SUM(O$4:O13)</f>
        <v>11.218334167960267</v>
      </c>
      <c r="Q13" s="1">
        <v>12.047647969052555</v>
      </c>
      <c r="R13" s="1">
        <f t="shared" si="3"/>
        <v>0.93116384183679735</v>
      </c>
    </row>
  </sheetData>
  <sortState ref="A4:J13">
    <sortCondition descending="1" ref="I4:I13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1</v>
      </c>
      <c r="G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40</v>
      </c>
      <c r="N1" s="1" t="s">
        <v>39</v>
      </c>
      <c r="O1" s="1" t="s">
        <v>41</v>
      </c>
    </row>
    <row r="2" spans="1:15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490298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0.76895618440000002</v>
      </c>
      <c r="G4" s="1">
        <v>3.8333333330000001</v>
      </c>
      <c r="I4" s="1">
        <v>1</v>
      </c>
      <c r="J4" s="1">
        <v>3.8333333330000001</v>
      </c>
      <c r="K4" s="1">
        <f>LOG(I4+1, 2)</f>
        <v>1</v>
      </c>
      <c r="L4" s="1">
        <f>J4/K4</f>
        <v>3.8333333330000001</v>
      </c>
      <c r="M4" s="1">
        <f>L4</f>
        <v>3.8333333330000001</v>
      </c>
      <c r="N4" s="1">
        <v>3.8333333330000001</v>
      </c>
      <c r="O4" s="1">
        <f>M4/N4</f>
        <v>1</v>
      </c>
    </row>
    <row r="5" spans="1:15" ht="16" x14ac:dyDescent="0.2">
      <c r="A5" s="1">
        <v>3386256</v>
      </c>
      <c r="B5" s="1" t="s">
        <v>25</v>
      </c>
      <c r="C5" s="1" t="s">
        <v>15</v>
      </c>
      <c r="D5" s="1" t="s">
        <v>15</v>
      </c>
      <c r="E5" s="1" t="s">
        <v>26</v>
      </c>
      <c r="F5" s="2">
        <v>0.76326286789999997</v>
      </c>
      <c r="G5" s="1">
        <v>2.8333333330000001</v>
      </c>
      <c r="I5" s="1">
        <v>2</v>
      </c>
      <c r="J5" s="1">
        <v>2.8333333330000001</v>
      </c>
      <c r="K5" s="1">
        <f t="shared" ref="K5:K13" si="0">LOG(I5+1, 2)</f>
        <v>1.5849625007211563</v>
      </c>
      <c r="L5" s="1">
        <f t="shared" ref="L5:L13" si="1">J5/K5</f>
        <v>1.7876343015754861</v>
      </c>
      <c r="M5" s="1">
        <f>SUM(L$4:L5)</f>
        <v>5.6209676345754858</v>
      </c>
      <c r="N5" s="1">
        <v>5.9364325115715229</v>
      </c>
      <c r="O5" s="1">
        <f t="shared" ref="O5:O13" si="2">M5/N5</f>
        <v>0.94685951935255375</v>
      </c>
    </row>
    <row r="6" spans="1:15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0.75286608929999999</v>
      </c>
      <c r="G6" s="1">
        <v>3</v>
      </c>
      <c r="I6" s="1">
        <v>3</v>
      </c>
      <c r="J6" s="1">
        <v>3</v>
      </c>
      <c r="K6" s="1">
        <f t="shared" si="0"/>
        <v>2</v>
      </c>
      <c r="L6" s="1">
        <f t="shared" si="1"/>
        <v>1.5</v>
      </c>
      <c r="M6" s="1">
        <f>SUM(L$4:L6)</f>
        <v>7.1209676345754858</v>
      </c>
      <c r="N6" s="1">
        <v>7.4364325115715229</v>
      </c>
      <c r="O6" s="1">
        <f t="shared" si="2"/>
        <v>0.95757846568160798</v>
      </c>
    </row>
    <row r="7" spans="1:15" ht="16" x14ac:dyDescent="0.2">
      <c r="A7" s="1">
        <v>1626443</v>
      </c>
      <c r="B7" s="1" t="s">
        <v>27</v>
      </c>
      <c r="C7" s="1" t="s">
        <v>15</v>
      </c>
      <c r="D7" s="1" t="s">
        <v>15</v>
      </c>
      <c r="E7" s="1" t="s">
        <v>28</v>
      </c>
      <c r="F7" s="2">
        <v>0.7465126514</v>
      </c>
      <c r="G7" s="1">
        <v>2.6666666669999999</v>
      </c>
      <c r="I7" s="1">
        <v>4</v>
      </c>
      <c r="J7" s="1">
        <v>2.6666666669999999</v>
      </c>
      <c r="K7" s="1">
        <f t="shared" si="0"/>
        <v>2.3219280948873622</v>
      </c>
      <c r="L7" s="1">
        <f t="shared" si="1"/>
        <v>1.1484708216726069</v>
      </c>
      <c r="M7" s="1">
        <f>SUM(L$4:L7)</f>
        <v>8.2694384562480927</v>
      </c>
      <c r="N7" s="1">
        <v>8.7284621857917024</v>
      </c>
      <c r="O7" s="1">
        <f t="shared" si="2"/>
        <v>0.94741069849728921</v>
      </c>
    </row>
    <row r="8" spans="1:15" ht="16" x14ac:dyDescent="0.2">
      <c r="A8" s="1">
        <v>490322</v>
      </c>
      <c r="B8" s="1" t="s">
        <v>31</v>
      </c>
      <c r="C8" s="1"/>
      <c r="D8" s="1"/>
      <c r="E8" s="1"/>
      <c r="F8" s="2">
        <v>0.7273920774</v>
      </c>
      <c r="G8" s="1">
        <v>1.3333333333333299</v>
      </c>
      <c r="I8" s="1">
        <v>5</v>
      </c>
      <c r="J8" s="1">
        <v>1.3333333333333299</v>
      </c>
      <c r="K8" s="1">
        <f t="shared" si="0"/>
        <v>2.5849625007211561</v>
      </c>
      <c r="L8" s="1">
        <f t="shared" si="1"/>
        <v>0.51580374297938747</v>
      </c>
      <c r="M8" s="1">
        <f>SUM(L$4:L8)</f>
        <v>8.785242199227481</v>
      </c>
      <c r="N8" s="1">
        <v>9.8245451394939529</v>
      </c>
      <c r="O8" s="1">
        <f t="shared" si="2"/>
        <v>0.89421363274228849</v>
      </c>
    </row>
    <row r="9" spans="1:15" ht="16" x14ac:dyDescent="0.2">
      <c r="A9" s="1">
        <v>2758758</v>
      </c>
      <c r="B9" s="1" t="s">
        <v>34</v>
      </c>
      <c r="C9" s="1" t="s">
        <v>15</v>
      </c>
      <c r="D9" s="1" t="s">
        <v>15</v>
      </c>
      <c r="E9" s="1" t="s">
        <v>15</v>
      </c>
      <c r="F9" s="2">
        <v>0.69542753700000004</v>
      </c>
      <c r="G9" s="1">
        <v>0.66666666666666596</v>
      </c>
      <c r="I9" s="1">
        <v>6</v>
      </c>
      <c r="J9" s="1">
        <v>0.66666666666666596</v>
      </c>
      <c r="K9" s="1">
        <f t="shared" si="0"/>
        <v>2.8073549220576042</v>
      </c>
      <c r="L9" s="1">
        <f t="shared" si="1"/>
        <v>0.23747145807201453</v>
      </c>
      <c r="M9" s="1">
        <f>SUM(L$4:L9)</f>
        <v>9.0227136572994961</v>
      </c>
      <c r="N9" s="1">
        <v>10.774430971900747</v>
      </c>
      <c r="O9" s="1">
        <f t="shared" si="2"/>
        <v>0.83741904150950941</v>
      </c>
    </row>
    <row r="10" spans="1:15" ht="16" x14ac:dyDescent="0.2">
      <c r="A10" s="1">
        <v>3251083</v>
      </c>
      <c r="B10" s="1" t="s">
        <v>19</v>
      </c>
      <c r="C10" s="1" t="s">
        <v>15</v>
      </c>
      <c r="D10" s="1" t="s">
        <v>15</v>
      </c>
      <c r="E10" s="1" t="s">
        <v>20</v>
      </c>
      <c r="F10" s="2">
        <v>0.69513630869999998</v>
      </c>
      <c r="G10" s="1">
        <v>3.3333333333333299</v>
      </c>
      <c r="I10" s="1">
        <v>7</v>
      </c>
      <c r="J10" s="1">
        <v>3.3333333333333299</v>
      </c>
      <c r="K10" s="1">
        <f t="shared" si="0"/>
        <v>3</v>
      </c>
      <c r="L10" s="1">
        <f t="shared" si="1"/>
        <v>1.1111111111111101</v>
      </c>
      <c r="M10" s="1">
        <f>SUM(L$4:L10)</f>
        <v>10.133824768410607</v>
      </c>
      <c r="N10" s="1">
        <v>11.329986527456301</v>
      </c>
      <c r="O10" s="1">
        <f t="shared" si="2"/>
        <v>0.89442513844592852</v>
      </c>
    </row>
    <row r="11" spans="1:15" ht="16" x14ac:dyDescent="0.2">
      <c r="A11" s="1">
        <v>189817</v>
      </c>
      <c r="B11" s="1" t="s">
        <v>33</v>
      </c>
      <c r="C11" s="1" t="s">
        <v>15</v>
      </c>
      <c r="D11" s="1" t="s">
        <v>15</v>
      </c>
      <c r="E11" s="1" t="s">
        <v>15</v>
      </c>
      <c r="F11" s="2">
        <v>0.68409371379999995</v>
      </c>
      <c r="G11" s="1">
        <v>0.33333333333333298</v>
      </c>
      <c r="I11" s="1">
        <v>8</v>
      </c>
      <c r="J11" s="1">
        <v>0.33333333333333298</v>
      </c>
      <c r="K11" s="1">
        <f t="shared" si="0"/>
        <v>3.1699250014423126</v>
      </c>
      <c r="L11" s="1">
        <f t="shared" si="1"/>
        <v>0.10515495892857613</v>
      </c>
      <c r="M11" s="1">
        <f>SUM(L$4:L11)</f>
        <v>10.238979727339183</v>
      </c>
      <c r="N11" s="1">
        <v>11.750606363170604</v>
      </c>
      <c r="O11" s="1">
        <f t="shared" si="2"/>
        <v>0.87135756325143832</v>
      </c>
    </row>
    <row r="12" spans="1:15" ht="16" x14ac:dyDescent="0.2">
      <c r="A12" s="1">
        <v>3455113</v>
      </c>
      <c r="B12" s="1" t="s">
        <v>21</v>
      </c>
      <c r="C12" s="1" t="s">
        <v>15</v>
      </c>
      <c r="D12" s="1" t="s">
        <v>15</v>
      </c>
      <c r="E12" s="1" t="s">
        <v>22</v>
      </c>
      <c r="F12" s="2">
        <v>0.66033291819999995</v>
      </c>
      <c r="G12" s="1">
        <v>3</v>
      </c>
      <c r="I12" s="1">
        <v>9</v>
      </c>
      <c r="J12" s="1">
        <v>3</v>
      </c>
      <c r="K12" s="1">
        <f t="shared" si="0"/>
        <v>3.3219280948873626</v>
      </c>
      <c r="L12" s="1">
        <f t="shared" si="1"/>
        <v>0.90308998699194354</v>
      </c>
      <c r="M12" s="1">
        <f>SUM(L$4:L12)</f>
        <v>11.142069714331127</v>
      </c>
      <c r="N12" s="1">
        <v>11.951293026946592</v>
      </c>
      <c r="O12" s="1">
        <f t="shared" si="2"/>
        <v>0.93228989442473642</v>
      </c>
    </row>
    <row r="13" spans="1:15" ht="16" x14ac:dyDescent="0.2">
      <c r="A13" s="1">
        <v>3780245</v>
      </c>
      <c r="B13" s="1" t="s">
        <v>29</v>
      </c>
      <c r="C13" s="1" t="s">
        <v>15</v>
      </c>
      <c r="D13" s="1" t="s">
        <v>30</v>
      </c>
      <c r="E13" s="1" t="s">
        <v>15</v>
      </c>
      <c r="F13" s="2">
        <v>0.58962208029999996</v>
      </c>
      <c r="G13" s="1">
        <v>1.6666666666666601</v>
      </c>
      <c r="I13" s="1">
        <v>10</v>
      </c>
      <c r="J13" s="1">
        <v>1.6666666666666601</v>
      </c>
      <c r="K13" s="1">
        <f t="shared" si="0"/>
        <v>3.4594316186372978</v>
      </c>
      <c r="L13" s="1">
        <f t="shared" si="1"/>
        <v>0.48177471052981113</v>
      </c>
      <c r="M13" s="1">
        <f>SUM(L$4:L13)</f>
        <v>11.623844424860938</v>
      </c>
      <c r="N13" s="1">
        <v>12.047647969052555</v>
      </c>
      <c r="O13" s="1">
        <f t="shared" si="2"/>
        <v>0.96482271516562701</v>
      </c>
    </row>
  </sheetData>
  <sortState ref="A4:G13">
    <sortCondition descending="1" ref="F4:F13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0</v>
      </c>
      <c r="G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40</v>
      </c>
      <c r="N1" s="1" t="s">
        <v>39</v>
      </c>
      <c r="O1" s="1" t="s">
        <v>41</v>
      </c>
    </row>
    <row r="2" spans="1:15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3780245</v>
      </c>
      <c r="B4" s="1" t="s">
        <v>29</v>
      </c>
      <c r="C4" s="1" t="s">
        <v>15</v>
      </c>
      <c r="D4" s="1" t="s">
        <v>30</v>
      </c>
      <c r="E4" s="1" t="s">
        <v>15</v>
      </c>
      <c r="F4" s="2">
        <v>0.20230201889999999</v>
      </c>
      <c r="G4" s="1">
        <v>1.6666666666666601</v>
      </c>
      <c r="I4" s="1">
        <v>1</v>
      </c>
      <c r="J4" s="1">
        <v>1.6666666666666601</v>
      </c>
      <c r="K4" s="1">
        <f>LOG(I4+1, 2)</f>
        <v>1</v>
      </c>
      <c r="L4" s="1">
        <f>J4/K4</f>
        <v>1.6666666666666601</v>
      </c>
      <c r="M4" s="1">
        <f>L4</f>
        <v>1.6666666666666601</v>
      </c>
      <c r="N4" s="1">
        <v>3.8333333330000001</v>
      </c>
      <c r="O4" s="1">
        <f>M4/N4</f>
        <v>0.43478260873345764</v>
      </c>
    </row>
    <row r="5" spans="1:15" ht="16" x14ac:dyDescent="0.2">
      <c r="A5" s="1">
        <v>3462199</v>
      </c>
      <c r="B5" s="1" t="s">
        <v>23</v>
      </c>
      <c r="C5" s="1" t="s">
        <v>15</v>
      </c>
      <c r="D5" s="1" t="s">
        <v>15</v>
      </c>
      <c r="E5" s="1" t="s">
        <v>24</v>
      </c>
      <c r="F5" s="2">
        <v>0.13372616409999999</v>
      </c>
      <c r="G5" s="1">
        <v>3</v>
      </c>
      <c r="I5" s="1">
        <v>2</v>
      </c>
      <c r="J5" s="1">
        <v>3</v>
      </c>
      <c r="K5" s="1">
        <f t="shared" ref="K5:K13" si="0">LOG(I5+1, 2)</f>
        <v>1.5849625007211563</v>
      </c>
      <c r="L5" s="1">
        <f t="shared" ref="L5:L13" si="1">J5/K5</f>
        <v>1.8927892607143721</v>
      </c>
      <c r="M5" s="1">
        <f>SUM(L$4:L5)</f>
        <v>3.5594559273810322</v>
      </c>
      <c r="N5" s="1">
        <v>5.9364325115715229</v>
      </c>
      <c r="O5" s="1">
        <f t="shared" ref="O5:O13" si="2">M5/N5</f>
        <v>0.59959511380661767</v>
      </c>
    </row>
    <row r="6" spans="1:15" ht="16" x14ac:dyDescent="0.2">
      <c r="A6" s="1">
        <v>3386256</v>
      </c>
      <c r="B6" s="1" t="s">
        <v>25</v>
      </c>
      <c r="C6" s="1" t="s">
        <v>15</v>
      </c>
      <c r="D6" s="1" t="s">
        <v>15</v>
      </c>
      <c r="E6" s="1" t="s">
        <v>26</v>
      </c>
      <c r="F6" s="2">
        <v>0.1218113515</v>
      </c>
      <c r="G6" s="1">
        <v>2.8333333330000001</v>
      </c>
      <c r="I6" s="1">
        <v>3</v>
      </c>
      <c r="J6" s="1">
        <v>2.8333333330000001</v>
      </c>
      <c r="K6" s="1">
        <f t="shared" si="0"/>
        <v>2</v>
      </c>
      <c r="L6" s="1">
        <f t="shared" si="1"/>
        <v>1.4166666665000001</v>
      </c>
      <c r="M6" s="1">
        <f>SUM(L$4:L6)</f>
        <v>4.9761225938810325</v>
      </c>
      <c r="N6" s="1">
        <v>7.4364325115715229</v>
      </c>
      <c r="O6" s="1">
        <f t="shared" si="2"/>
        <v>0.66915454233436467</v>
      </c>
    </row>
    <row r="7" spans="1:15" ht="16" x14ac:dyDescent="0.2">
      <c r="A7" s="1">
        <v>490322</v>
      </c>
      <c r="B7" s="1" t="s">
        <v>31</v>
      </c>
      <c r="C7" s="1"/>
      <c r="D7" s="1"/>
      <c r="E7" s="1"/>
      <c r="F7" s="2">
        <v>0.1218113515</v>
      </c>
      <c r="G7" s="1">
        <v>1.3333333333333299</v>
      </c>
      <c r="I7" s="1">
        <v>4</v>
      </c>
      <c r="J7" s="1">
        <v>1.3333333333333299</v>
      </c>
      <c r="K7" s="1">
        <f t="shared" si="0"/>
        <v>2.3219280948873622</v>
      </c>
      <c r="L7" s="1">
        <f t="shared" si="1"/>
        <v>0.57423541076452267</v>
      </c>
      <c r="M7" s="1">
        <f>SUM(L$4:L7)</f>
        <v>5.5503580046455552</v>
      </c>
      <c r="N7" s="1">
        <v>8.7284621857917024</v>
      </c>
      <c r="O7" s="1">
        <f t="shared" si="2"/>
        <v>0.63589185431547102</v>
      </c>
    </row>
    <row r="8" spans="1:15" ht="16" x14ac:dyDescent="0.2">
      <c r="A8" s="1">
        <v>1626443</v>
      </c>
      <c r="B8" s="1" t="s">
        <v>27</v>
      </c>
      <c r="C8" s="1" t="s">
        <v>15</v>
      </c>
      <c r="D8" s="1" t="s">
        <v>15</v>
      </c>
      <c r="E8" s="1" t="s">
        <v>28</v>
      </c>
      <c r="F8" s="2">
        <v>0.10939217499999999</v>
      </c>
      <c r="G8" s="1">
        <v>2.6666666669999999</v>
      </c>
      <c r="I8" s="1">
        <v>5</v>
      </c>
      <c r="J8" s="1">
        <v>2.6666666669999999</v>
      </c>
      <c r="K8" s="1">
        <f t="shared" si="0"/>
        <v>2.5849625007211561</v>
      </c>
      <c r="L8" s="1">
        <f t="shared" si="1"/>
        <v>1.0316074860877285</v>
      </c>
      <c r="M8" s="1">
        <f>SUM(L$4:L8)</f>
        <v>6.5819654907332836</v>
      </c>
      <c r="N8" s="1">
        <v>9.8245451394939529</v>
      </c>
      <c r="O8" s="1">
        <f t="shared" si="2"/>
        <v>0.66995116794509535</v>
      </c>
    </row>
    <row r="9" spans="1:15" ht="16" x14ac:dyDescent="0.2">
      <c r="A9" s="1">
        <v>3455113</v>
      </c>
      <c r="B9" s="1" t="s">
        <v>21</v>
      </c>
      <c r="C9" s="1" t="s">
        <v>15</v>
      </c>
      <c r="D9" s="1" t="s">
        <v>15</v>
      </c>
      <c r="E9" s="1" t="s">
        <v>22</v>
      </c>
      <c r="F9" s="2">
        <v>0.1043313817</v>
      </c>
      <c r="G9" s="1">
        <v>3</v>
      </c>
      <c r="I9" s="1">
        <v>6</v>
      </c>
      <c r="J9" s="1">
        <v>3</v>
      </c>
      <c r="K9" s="1">
        <f t="shared" si="0"/>
        <v>2.8073549220576042</v>
      </c>
      <c r="L9" s="1">
        <f t="shared" si="1"/>
        <v>1.0686215613240666</v>
      </c>
      <c r="M9" s="1">
        <f>SUM(L$4:L9)</f>
        <v>7.6505870520573502</v>
      </c>
      <c r="N9" s="1">
        <v>10.774430971900747</v>
      </c>
      <c r="O9" s="1">
        <f t="shared" si="2"/>
        <v>0.71006877968866777</v>
      </c>
    </row>
    <row r="10" spans="1:15" ht="16" x14ac:dyDescent="0.2">
      <c r="A10" s="1">
        <v>490298</v>
      </c>
      <c r="B10" s="1" t="s">
        <v>17</v>
      </c>
      <c r="C10" s="1" t="s">
        <v>15</v>
      </c>
      <c r="D10" s="1" t="s">
        <v>15</v>
      </c>
      <c r="E10" s="1" t="s">
        <v>18</v>
      </c>
      <c r="F10" s="2">
        <v>9.5867676809999997E-2</v>
      </c>
      <c r="G10" s="1">
        <v>3.8333333330000001</v>
      </c>
      <c r="I10" s="1">
        <v>7</v>
      </c>
      <c r="J10" s="1">
        <v>3.8333333330000001</v>
      </c>
      <c r="K10" s="1">
        <f t="shared" si="0"/>
        <v>3</v>
      </c>
      <c r="L10" s="1">
        <f t="shared" si="1"/>
        <v>1.2777777776666668</v>
      </c>
      <c r="M10" s="1">
        <f>SUM(L$4:L10)</f>
        <v>8.9283648297240177</v>
      </c>
      <c r="N10" s="1">
        <v>11.329986527456301</v>
      </c>
      <c r="O10" s="1">
        <f t="shared" si="2"/>
        <v>0.78802960692739044</v>
      </c>
    </row>
    <row r="11" spans="1:15" ht="16" x14ac:dyDescent="0.2">
      <c r="A11" s="1">
        <v>2758758</v>
      </c>
      <c r="B11" s="1" t="s">
        <v>34</v>
      </c>
      <c r="C11" s="1" t="s">
        <v>15</v>
      </c>
      <c r="D11" s="1" t="s">
        <v>15</v>
      </c>
      <c r="E11" s="1" t="s">
        <v>15</v>
      </c>
      <c r="F11" s="2">
        <v>7.6042674889999995E-2</v>
      </c>
      <c r="G11" s="1">
        <v>0.66666666666666596</v>
      </c>
      <c r="I11" s="1">
        <v>8</v>
      </c>
      <c r="J11" s="1">
        <v>0.66666666666666596</v>
      </c>
      <c r="K11" s="1">
        <f t="shared" si="0"/>
        <v>3.1699250014423126</v>
      </c>
      <c r="L11" s="1">
        <f t="shared" si="1"/>
        <v>0.21030991785715225</v>
      </c>
      <c r="M11" s="1">
        <f>SUM(L$4:L11)</f>
        <v>9.1386747475811703</v>
      </c>
      <c r="N11" s="1">
        <v>11.750606363170604</v>
      </c>
      <c r="O11" s="1">
        <f t="shared" si="2"/>
        <v>0.77771941848244586</v>
      </c>
    </row>
    <row r="12" spans="1:15" ht="16" x14ac:dyDescent="0.2">
      <c r="A12" s="1">
        <v>3251083</v>
      </c>
      <c r="B12" s="1" t="s">
        <v>19</v>
      </c>
      <c r="C12" s="1" t="s">
        <v>15</v>
      </c>
      <c r="D12" s="1" t="s">
        <v>15</v>
      </c>
      <c r="E12" s="1" t="s">
        <v>20</v>
      </c>
      <c r="F12" s="2">
        <v>6.1169558059999997E-2</v>
      </c>
      <c r="G12" s="1">
        <v>3.3333333333333299</v>
      </c>
      <c r="I12" s="1">
        <v>9</v>
      </c>
      <c r="J12" s="1">
        <v>3.3333333333333299</v>
      </c>
      <c r="K12" s="1">
        <f t="shared" si="0"/>
        <v>3.3219280948873626</v>
      </c>
      <c r="L12" s="1">
        <f t="shared" si="1"/>
        <v>1.0034333188799363</v>
      </c>
      <c r="M12" s="1">
        <f>SUM(L$4:L12)</f>
        <v>10.142108066461107</v>
      </c>
      <c r="N12" s="1">
        <v>11.951293026946592</v>
      </c>
      <c r="O12" s="1">
        <f t="shared" si="2"/>
        <v>0.84862014876496505</v>
      </c>
    </row>
    <row r="13" spans="1:15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1">
        <v>0.33333333333333298</v>
      </c>
      <c r="I13" s="1">
        <v>10</v>
      </c>
      <c r="J13" s="1">
        <v>0.33333333333333298</v>
      </c>
      <c r="K13" s="1">
        <f t="shared" si="0"/>
        <v>3.4594316186372978</v>
      </c>
      <c r="L13" s="1">
        <f t="shared" si="1"/>
        <v>9.6354942105962502E-2</v>
      </c>
      <c r="M13" s="1">
        <f>SUM(L$4:L13)</f>
        <v>10.23846300856707</v>
      </c>
      <c r="N13" s="1">
        <v>12.047647969052555</v>
      </c>
      <c r="O13" s="1">
        <f t="shared" si="2"/>
        <v>0.84983085784604295</v>
      </c>
    </row>
  </sheetData>
  <sortState ref="A4:G13">
    <sortCondition descending="1" ref="F4:F13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"/>
  <sheetViews>
    <sheetView workbookViewId="0">
      <selection activeCell="O4" sqref="O4:O13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1"/>
      <c r="F1" s="1" t="s">
        <v>2</v>
      </c>
      <c r="G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40</v>
      </c>
      <c r="N1" s="1" t="s">
        <v>39</v>
      </c>
      <c r="O1" s="1" t="s">
        <v>41</v>
      </c>
    </row>
    <row r="2" spans="1:15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6" x14ac:dyDescent="0.2">
      <c r="A4" s="1">
        <v>3455113</v>
      </c>
      <c r="B4" s="1" t="s">
        <v>21</v>
      </c>
      <c r="C4" s="1" t="s">
        <v>15</v>
      </c>
      <c r="D4" s="1" t="s">
        <v>15</v>
      </c>
      <c r="E4" s="1" t="s">
        <v>22</v>
      </c>
      <c r="F4" s="2">
        <v>0.76710194350000005</v>
      </c>
      <c r="G4" s="1">
        <v>3</v>
      </c>
      <c r="I4" s="1">
        <v>1</v>
      </c>
      <c r="J4" s="1">
        <v>3</v>
      </c>
      <c r="K4" s="1">
        <f>LOG(I4+1, 2)</f>
        <v>1</v>
      </c>
      <c r="L4" s="1">
        <f>J4/K4</f>
        <v>3</v>
      </c>
      <c r="M4" s="1">
        <f>L4</f>
        <v>3</v>
      </c>
      <c r="N4" s="1">
        <v>3.8333333330000001</v>
      </c>
      <c r="O4" s="1">
        <f>M4/N4</f>
        <v>0.78260869572022684</v>
      </c>
    </row>
    <row r="5" spans="1:15" ht="16" x14ac:dyDescent="0.2">
      <c r="A5" s="1">
        <v>3386256</v>
      </c>
      <c r="B5" s="1" t="s">
        <v>25</v>
      </c>
      <c r="C5" s="1" t="s">
        <v>15</v>
      </c>
      <c r="D5" s="1" t="s">
        <v>15</v>
      </c>
      <c r="E5" s="1" t="s">
        <v>26</v>
      </c>
      <c r="F5" s="2">
        <v>0.76425611969999996</v>
      </c>
      <c r="G5" s="1">
        <v>2.8333333330000001</v>
      </c>
      <c r="I5" s="1">
        <v>2</v>
      </c>
      <c r="J5" s="1">
        <v>2.8333333330000001</v>
      </c>
      <c r="K5" s="1">
        <f t="shared" ref="K5:K13" si="0">LOG(I5+1, 2)</f>
        <v>1.5849625007211563</v>
      </c>
      <c r="L5" s="1">
        <f t="shared" ref="L5:L13" si="1">J5/K5</f>
        <v>1.7876343015754861</v>
      </c>
      <c r="M5" s="1">
        <f>SUM(L$4:L5)</f>
        <v>4.7876343015754861</v>
      </c>
      <c r="N5" s="1">
        <v>5.9364325115715229</v>
      </c>
      <c r="O5" s="1">
        <f t="shared" ref="O5:O13" si="2">M5/N5</f>
        <v>0.80648340434145338</v>
      </c>
    </row>
    <row r="6" spans="1:15" ht="16" x14ac:dyDescent="0.2">
      <c r="A6" s="1">
        <v>1626443</v>
      </c>
      <c r="B6" s="1" t="s">
        <v>27</v>
      </c>
      <c r="C6" s="1" t="s">
        <v>15</v>
      </c>
      <c r="D6" s="1" t="s">
        <v>15</v>
      </c>
      <c r="E6" s="1" t="s">
        <v>28</v>
      </c>
      <c r="F6" s="2">
        <v>0.75249093769999997</v>
      </c>
      <c r="G6" s="1">
        <v>2.6666666669999999</v>
      </c>
      <c r="I6" s="1">
        <v>3</v>
      </c>
      <c r="J6" s="1">
        <v>2.6666666669999999</v>
      </c>
      <c r="K6" s="1">
        <f t="shared" si="0"/>
        <v>2</v>
      </c>
      <c r="L6" s="1">
        <f t="shared" si="1"/>
        <v>1.3333333334999999</v>
      </c>
      <c r="M6" s="1">
        <f>SUM(L$4:L6)</f>
        <v>6.1209676350754858</v>
      </c>
      <c r="N6" s="1">
        <v>7.4364325115715229</v>
      </c>
      <c r="O6" s="1">
        <f t="shared" si="2"/>
        <v>0.82310538360307894</v>
      </c>
    </row>
    <row r="7" spans="1:15" ht="16" x14ac:dyDescent="0.2">
      <c r="A7" s="1">
        <v>3462199</v>
      </c>
      <c r="B7" s="1" t="s">
        <v>23</v>
      </c>
      <c r="C7" s="1" t="s">
        <v>15</v>
      </c>
      <c r="D7" s="1" t="s">
        <v>15</v>
      </c>
      <c r="E7" s="1" t="s">
        <v>24</v>
      </c>
      <c r="F7" s="2">
        <v>0.68764245509999999</v>
      </c>
      <c r="G7" s="1">
        <v>3</v>
      </c>
      <c r="I7" s="1">
        <v>4</v>
      </c>
      <c r="J7" s="1">
        <v>3</v>
      </c>
      <c r="K7" s="1">
        <f t="shared" si="0"/>
        <v>2.3219280948873622</v>
      </c>
      <c r="L7" s="1">
        <f t="shared" si="1"/>
        <v>1.2920296742201793</v>
      </c>
      <c r="M7" s="1">
        <f>SUM(L$4:L7)</f>
        <v>7.4129973092956654</v>
      </c>
      <c r="N7" s="1">
        <v>8.7284621857917024</v>
      </c>
      <c r="O7" s="1">
        <f t="shared" si="2"/>
        <v>0.84929019012795093</v>
      </c>
    </row>
    <row r="8" spans="1:15" ht="16" x14ac:dyDescent="0.2">
      <c r="A8" s="1">
        <v>3251083</v>
      </c>
      <c r="B8" s="1" t="s">
        <v>19</v>
      </c>
      <c r="C8" s="1" t="s">
        <v>15</v>
      </c>
      <c r="D8" s="1" t="s">
        <v>15</v>
      </c>
      <c r="E8" s="1" t="s">
        <v>20</v>
      </c>
      <c r="F8" s="2">
        <v>0.67449069019999996</v>
      </c>
      <c r="G8" s="1">
        <v>3.3333333333333299</v>
      </c>
      <c r="I8" s="1">
        <v>5</v>
      </c>
      <c r="J8" s="1">
        <v>3.3333333333333299</v>
      </c>
      <c r="K8" s="1">
        <f t="shared" si="0"/>
        <v>2.5849625007211561</v>
      </c>
      <c r="L8" s="1">
        <f t="shared" si="1"/>
        <v>1.2895093574484706</v>
      </c>
      <c r="M8" s="1">
        <f>SUM(L$4:L8)</f>
        <v>8.7025066667441351</v>
      </c>
      <c r="N8" s="1">
        <v>9.8245451394939529</v>
      </c>
      <c r="O8" s="1">
        <f t="shared" si="2"/>
        <v>0.88579232353065329</v>
      </c>
    </row>
    <row r="9" spans="1:15" ht="16" x14ac:dyDescent="0.2">
      <c r="A9" s="1">
        <v>2758758</v>
      </c>
      <c r="B9" s="1" t="s">
        <v>34</v>
      </c>
      <c r="C9" s="1" t="s">
        <v>15</v>
      </c>
      <c r="D9" s="1" t="s">
        <v>15</v>
      </c>
      <c r="E9" s="1" t="s">
        <v>15</v>
      </c>
      <c r="F9" s="2">
        <v>0.66413319110000002</v>
      </c>
      <c r="G9" s="1">
        <v>0.66666666666666596</v>
      </c>
      <c r="I9" s="1">
        <v>6</v>
      </c>
      <c r="J9" s="1">
        <v>0.66666666666666596</v>
      </c>
      <c r="K9" s="1">
        <f t="shared" si="0"/>
        <v>2.8073549220576042</v>
      </c>
      <c r="L9" s="1">
        <f t="shared" si="1"/>
        <v>0.23747145807201453</v>
      </c>
      <c r="M9" s="1">
        <f>SUM(L$4:L9)</f>
        <v>8.9399781248161503</v>
      </c>
      <c r="N9" s="1">
        <v>10.774430971900747</v>
      </c>
      <c r="O9" s="1">
        <f t="shared" si="2"/>
        <v>0.82974016429556507</v>
      </c>
    </row>
    <row r="10" spans="1:15" ht="16" x14ac:dyDescent="0.2">
      <c r="A10" s="1">
        <v>490322</v>
      </c>
      <c r="B10" s="1" t="s">
        <v>31</v>
      </c>
      <c r="C10" s="1"/>
      <c r="D10" s="1"/>
      <c r="E10" s="1"/>
      <c r="F10" s="2">
        <v>0.65694057939999995</v>
      </c>
      <c r="G10" s="1">
        <v>1.3333333333333299</v>
      </c>
      <c r="I10" s="1">
        <v>7</v>
      </c>
      <c r="J10" s="1">
        <v>1.3333333333333299</v>
      </c>
      <c r="K10" s="1">
        <f t="shared" si="0"/>
        <v>3</v>
      </c>
      <c r="L10" s="1">
        <f t="shared" si="1"/>
        <v>0.44444444444444331</v>
      </c>
      <c r="M10" s="1">
        <f>SUM(L$4:L10)</f>
        <v>9.3844225692605931</v>
      </c>
      <c r="N10" s="1">
        <v>11.329986527456301</v>
      </c>
      <c r="O10" s="1">
        <f t="shared" si="2"/>
        <v>0.82828188246464696</v>
      </c>
    </row>
    <row r="11" spans="1:15" ht="16" x14ac:dyDescent="0.2">
      <c r="A11" s="1">
        <v>3780245</v>
      </c>
      <c r="B11" s="1" t="s">
        <v>29</v>
      </c>
      <c r="C11" s="1" t="s">
        <v>15</v>
      </c>
      <c r="D11" s="1" t="s">
        <v>30</v>
      </c>
      <c r="E11" s="1" t="s">
        <v>15</v>
      </c>
      <c r="F11" s="2">
        <v>0.63433468339999999</v>
      </c>
      <c r="G11" s="1">
        <v>1.6666666666666601</v>
      </c>
      <c r="I11" s="1">
        <v>8</v>
      </c>
      <c r="J11" s="1">
        <v>1.6666666666666601</v>
      </c>
      <c r="K11" s="1">
        <f t="shared" si="0"/>
        <v>3.1699250014423126</v>
      </c>
      <c r="L11" s="1">
        <f t="shared" si="1"/>
        <v>0.52577479464287913</v>
      </c>
      <c r="M11" s="1">
        <f>SUM(L$4:L11)</f>
        <v>9.9101973639034728</v>
      </c>
      <c r="N11" s="1">
        <v>11.750606363170604</v>
      </c>
      <c r="O11" s="1">
        <f t="shared" si="2"/>
        <v>0.84337752943240085</v>
      </c>
    </row>
    <row r="12" spans="1:15" ht="16" x14ac:dyDescent="0.2">
      <c r="A12" s="1">
        <v>490298</v>
      </c>
      <c r="B12" s="1" t="s">
        <v>17</v>
      </c>
      <c r="C12" s="1" t="s">
        <v>15</v>
      </c>
      <c r="D12" s="1" t="s">
        <v>15</v>
      </c>
      <c r="E12" s="1" t="s">
        <v>18</v>
      </c>
      <c r="F12" s="2">
        <v>0.58995807170000003</v>
      </c>
      <c r="G12" s="1">
        <v>3.8333333330000001</v>
      </c>
      <c r="I12" s="1">
        <v>9</v>
      </c>
      <c r="J12" s="1">
        <v>3.8333333330000001</v>
      </c>
      <c r="K12" s="1">
        <f t="shared" si="0"/>
        <v>3.3219280948873626</v>
      </c>
      <c r="L12" s="1">
        <f t="shared" si="1"/>
        <v>1.1539483166115845</v>
      </c>
      <c r="M12" s="1">
        <f>SUM(L$4:L12)</f>
        <v>11.064145680515058</v>
      </c>
      <c r="N12" s="1">
        <v>11.951293026946592</v>
      </c>
      <c r="O12" s="1">
        <f t="shared" si="2"/>
        <v>0.92576976027352997</v>
      </c>
    </row>
    <row r="13" spans="1:15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0.55170333390000004</v>
      </c>
      <c r="G13" s="1">
        <v>0.33333333333333298</v>
      </c>
      <c r="I13" s="1">
        <v>10</v>
      </c>
      <c r="J13" s="1">
        <v>0.33333333333333298</v>
      </c>
      <c r="K13" s="1">
        <f t="shared" si="0"/>
        <v>3.4594316186372978</v>
      </c>
      <c r="L13" s="1">
        <f t="shared" si="1"/>
        <v>9.6354942105962502E-2</v>
      </c>
      <c r="M13" s="1">
        <f>SUM(L$4:L13)</f>
        <v>11.16050062262102</v>
      </c>
      <c r="N13" s="1">
        <v>12.047647969052555</v>
      </c>
      <c r="O13" s="1">
        <f t="shared" si="2"/>
        <v>0.92636344050636288</v>
      </c>
    </row>
  </sheetData>
  <sortState ref="A4:G13">
    <sortCondition descending="1" ref="F4:F13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zoomScale="85" zoomScaleNormal="85" workbookViewId="0">
      <selection activeCell="P5" sqref="P5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t="s">
        <v>12</v>
      </c>
      <c r="J1" t="s">
        <v>13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ht="16" x14ac:dyDescent="0.2">
      <c r="A2" s="1">
        <v>206995</v>
      </c>
      <c r="B2" s="1" t="s">
        <v>14</v>
      </c>
      <c r="C2" s="1" t="s">
        <v>15</v>
      </c>
      <c r="D2" s="1" t="s">
        <v>15</v>
      </c>
      <c r="E2" s="1" t="s">
        <v>16</v>
      </c>
      <c r="F2" s="2">
        <v>1</v>
      </c>
      <c r="G2" s="2">
        <v>1</v>
      </c>
      <c r="H2" s="2">
        <v>1</v>
      </c>
      <c r="I2">
        <v>1</v>
      </c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L3" s="1"/>
      <c r="M3" s="1"/>
      <c r="N3" s="1"/>
      <c r="O3" s="1"/>
      <c r="P3" s="1"/>
    </row>
    <row r="4" spans="1:16" ht="16" x14ac:dyDescent="0.2">
      <c r="A4" s="1">
        <v>490298</v>
      </c>
      <c r="B4" s="1" t="s">
        <v>17</v>
      </c>
      <c r="C4" s="1" t="s">
        <v>15</v>
      </c>
      <c r="D4" s="1" t="s">
        <v>15</v>
      </c>
      <c r="E4" s="1" t="s">
        <v>18</v>
      </c>
      <c r="F4" s="2">
        <v>9.5867676809999997E-2</v>
      </c>
      <c r="G4" s="2">
        <v>0.76895618440000002</v>
      </c>
      <c r="H4" s="2">
        <v>0.58995807170000003</v>
      </c>
      <c r="I4">
        <v>0.69022203996297149</v>
      </c>
      <c r="J4">
        <v>3.8333333330000001</v>
      </c>
      <c r="L4" s="1">
        <v>1</v>
      </c>
      <c r="M4">
        <v>3.8333333330000001</v>
      </c>
      <c r="N4" s="1">
        <f>LOG(L4+1, 2)</f>
        <v>1</v>
      </c>
      <c r="O4" s="1">
        <f>M4/N4</f>
        <v>3.8333333330000001</v>
      </c>
      <c r="P4" s="1">
        <f>O4</f>
        <v>3.8333333330000001</v>
      </c>
    </row>
    <row r="5" spans="1:16" ht="16" x14ac:dyDescent="0.2">
      <c r="A5" s="1">
        <v>3251083</v>
      </c>
      <c r="B5" s="1" t="s">
        <v>19</v>
      </c>
      <c r="C5" s="1" t="s">
        <v>15</v>
      </c>
      <c r="D5" s="1" t="s">
        <v>15</v>
      </c>
      <c r="E5" s="1" t="s">
        <v>20</v>
      </c>
      <c r="F5" s="2">
        <v>6.1169558059999997E-2</v>
      </c>
      <c r="G5" s="2">
        <v>0.69513630869999998</v>
      </c>
      <c r="H5" s="2">
        <v>0.67449069019999996</v>
      </c>
      <c r="I5">
        <v>0.72047112218311427</v>
      </c>
      <c r="J5">
        <v>3.3333333333333299</v>
      </c>
      <c r="L5" s="1">
        <v>2</v>
      </c>
      <c r="M5">
        <v>3.3333333333333299</v>
      </c>
      <c r="N5" s="1">
        <f t="shared" ref="N5:N13" si="0">LOG(L5+1, 2)</f>
        <v>1.5849625007211563</v>
      </c>
      <c r="O5" s="1">
        <f t="shared" ref="O5:O13" si="1">M5/N5</f>
        <v>2.1030991785715223</v>
      </c>
      <c r="P5" s="1">
        <f>SUM(O$4:O5)</f>
        <v>5.9364325115715229</v>
      </c>
    </row>
    <row r="6" spans="1:16" ht="16" x14ac:dyDescent="0.2">
      <c r="A6" s="1">
        <v>3462199</v>
      </c>
      <c r="B6" s="1" t="s">
        <v>23</v>
      </c>
      <c r="C6" s="1" t="s">
        <v>15</v>
      </c>
      <c r="D6" s="1" t="s">
        <v>15</v>
      </c>
      <c r="E6" s="1" t="s">
        <v>24</v>
      </c>
      <c r="F6" s="2">
        <v>0.13372616409999999</v>
      </c>
      <c r="G6" s="2">
        <v>0.75286608929999999</v>
      </c>
      <c r="H6" s="2">
        <v>0.68764245509999999</v>
      </c>
      <c r="I6">
        <v>0.74551417158371425</v>
      </c>
      <c r="J6">
        <v>3</v>
      </c>
      <c r="L6" s="1">
        <v>3</v>
      </c>
      <c r="M6">
        <v>3</v>
      </c>
      <c r="N6" s="1">
        <f t="shared" si="0"/>
        <v>2</v>
      </c>
      <c r="O6" s="1">
        <f t="shared" si="1"/>
        <v>1.5</v>
      </c>
      <c r="P6" s="1">
        <f>SUM(O$4:O6)</f>
        <v>7.4364325115715229</v>
      </c>
    </row>
    <row r="7" spans="1:16" ht="16" x14ac:dyDescent="0.2">
      <c r="A7" s="1">
        <v>3455113</v>
      </c>
      <c r="B7" s="1" t="s">
        <v>21</v>
      </c>
      <c r="C7" s="1" t="s">
        <v>15</v>
      </c>
      <c r="D7" s="1" t="s">
        <v>15</v>
      </c>
      <c r="E7" s="1" t="s">
        <v>22</v>
      </c>
      <c r="F7" s="2">
        <v>0.1043313817</v>
      </c>
      <c r="G7" s="2">
        <v>0.66033291819999995</v>
      </c>
      <c r="H7" s="2">
        <v>0.76710194350000005</v>
      </c>
      <c r="I7">
        <v>0.63198676201404747</v>
      </c>
      <c r="J7">
        <v>3</v>
      </c>
      <c r="L7" s="1">
        <v>4</v>
      </c>
      <c r="M7">
        <v>3</v>
      </c>
      <c r="N7" s="1">
        <f t="shared" si="0"/>
        <v>2.3219280948873622</v>
      </c>
      <c r="O7" s="1">
        <f t="shared" si="1"/>
        <v>1.2920296742201793</v>
      </c>
      <c r="P7" s="1">
        <f>SUM(O$4:O7)</f>
        <v>8.7284621857917024</v>
      </c>
    </row>
    <row r="8" spans="1:16" ht="16" x14ac:dyDescent="0.2">
      <c r="A8" s="1">
        <v>3386256</v>
      </c>
      <c r="B8" s="1" t="s">
        <v>25</v>
      </c>
      <c r="C8" s="1" t="s">
        <v>15</v>
      </c>
      <c r="D8" s="1" t="s">
        <v>15</v>
      </c>
      <c r="E8" s="1" t="s">
        <v>26</v>
      </c>
      <c r="F8" s="2">
        <v>0.1218113515</v>
      </c>
      <c r="G8" s="2">
        <v>0.76326286789999997</v>
      </c>
      <c r="H8" s="2">
        <v>0.76425611969999996</v>
      </c>
      <c r="I8">
        <v>0.75640400517742856</v>
      </c>
      <c r="J8">
        <v>2.8333333330000001</v>
      </c>
      <c r="L8" s="1">
        <v>5</v>
      </c>
      <c r="M8">
        <v>2.8333333330000001</v>
      </c>
      <c r="N8" s="1">
        <f t="shared" si="0"/>
        <v>2.5849625007211561</v>
      </c>
      <c r="O8" s="1">
        <f t="shared" si="1"/>
        <v>1.0960829537022503</v>
      </c>
      <c r="P8" s="1">
        <f>SUM(O$4:O8)</f>
        <v>9.8245451394939529</v>
      </c>
    </row>
    <row r="9" spans="1:16" ht="16" x14ac:dyDescent="0.2">
      <c r="A9" s="1">
        <v>1626443</v>
      </c>
      <c r="B9" s="1" t="s">
        <v>27</v>
      </c>
      <c r="C9" s="1" t="s">
        <v>15</v>
      </c>
      <c r="D9" s="1" t="s">
        <v>15</v>
      </c>
      <c r="E9" s="1" t="s">
        <v>28</v>
      </c>
      <c r="F9" s="2">
        <v>0.10939217499999999</v>
      </c>
      <c r="G9" s="2">
        <v>0.7465126514</v>
      </c>
      <c r="H9" s="2">
        <v>0.75249093769999997</v>
      </c>
      <c r="I9">
        <v>0.73296280106814282</v>
      </c>
      <c r="J9">
        <v>2.6666666669999999</v>
      </c>
      <c r="L9" s="1">
        <v>6</v>
      </c>
      <c r="M9">
        <v>2.6666666669999999</v>
      </c>
      <c r="N9" s="1">
        <f t="shared" si="0"/>
        <v>2.8073549220576042</v>
      </c>
      <c r="O9" s="1">
        <f t="shared" si="1"/>
        <v>0.94988583240679481</v>
      </c>
      <c r="P9" s="1">
        <f>SUM(O$4:O9)</f>
        <v>10.774430971900747</v>
      </c>
    </row>
    <row r="10" spans="1:16" ht="16" x14ac:dyDescent="0.2">
      <c r="A10" s="1">
        <v>3780245</v>
      </c>
      <c r="B10" s="1" t="s">
        <v>29</v>
      </c>
      <c r="C10" s="1" t="s">
        <v>15</v>
      </c>
      <c r="D10" s="1" t="s">
        <v>30</v>
      </c>
      <c r="E10" s="1" t="s">
        <v>15</v>
      </c>
      <c r="F10" s="2">
        <v>0.20230201889999999</v>
      </c>
      <c r="G10" s="2">
        <v>0.58962208029999996</v>
      </c>
      <c r="H10" s="2">
        <v>0.63433468339999999</v>
      </c>
      <c r="I10">
        <v>0.37535320302299996</v>
      </c>
      <c r="J10">
        <v>1.6666666666666601</v>
      </c>
      <c r="L10" s="1">
        <v>7</v>
      </c>
      <c r="M10">
        <v>1.6666666666666601</v>
      </c>
      <c r="N10" s="1">
        <f t="shared" si="0"/>
        <v>3</v>
      </c>
      <c r="O10" s="1">
        <f t="shared" si="1"/>
        <v>0.55555555555555336</v>
      </c>
      <c r="P10" s="1">
        <f>SUM(O$4:O10)</f>
        <v>11.329986527456301</v>
      </c>
    </row>
    <row r="11" spans="1:16" ht="16" x14ac:dyDescent="0.2">
      <c r="A11" s="1">
        <v>490322</v>
      </c>
      <c r="B11" s="1" t="s">
        <v>31</v>
      </c>
      <c r="C11" s="1"/>
      <c r="D11" s="1"/>
      <c r="E11" s="1"/>
      <c r="F11" s="2">
        <v>0.1218113515</v>
      </c>
      <c r="G11" s="2">
        <v>0.7273920774</v>
      </c>
      <c r="H11" s="2">
        <v>0.65694057939999995</v>
      </c>
      <c r="I11">
        <v>0.4434777328522857</v>
      </c>
      <c r="J11">
        <v>1.3333333333333299</v>
      </c>
      <c r="L11" s="1">
        <v>8</v>
      </c>
      <c r="M11">
        <v>1.3333333333333299</v>
      </c>
      <c r="N11" s="1">
        <f t="shared" si="0"/>
        <v>3.1699250014423126</v>
      </c>
      <c r="O11" s="1">
        <f t="shared" si="1"/>
        <v>0.42061983571430384</v>
      </c>
      <c r="P11" s="1">
        <f>SUM(O$4:O11)</f>
        <v>11.750606363170604</v>
      </c>
    </row>
    <row r="12" spans="1:16" ht="16" x14ac:dyDescent="0.2">
      <c r="A12" s="1">
        <v>2758758</v>
      </c>
      <c r="B12" s="1" t="s">
        <v>34</v>
      </c>
      <c r="C12" s="1" t="s">
        <v>15</v>
      </c>
      <c r="D12" s="1" t="s">
        <v>15</v>
      </c>
      <c r="E12" s="1" t="s">
        <v>15</v>
      </c>
      <c r="F12" s="2">
        <v>7.6042674889999995E-2</v>
      </c>
      <c r="G12" s="2">
        <v>0.69542753700000004</v>
      </c>
      <c r="H12" s="2">
        <v>0.66413319110000002</v>
      </c>
      <c r="I12">
        <v>0.44329658452845705</v>
      </c>
      <c r="J12">
        <v>0.66666666666666596</v>
      </c>
      <c r="L12" s="1">
        <v>9</v>
      </c>
      <c r="M12">
        <v>0.66666666666666596</v>
      </c>
      <c r="N12" s="1">
        <f t="shared" si="0"/>
        <v>3.3219280948873626</v>
      </c>
      <c r="O12" s="1">
        <f t="shared" si="1"/>
        <v>0.20068666377598723</v>
      </c>
      <c r="P12" s="1">
        <f>SUM(O$4:O12)</f>
        <v>11.951293026946592</v>
      </c>
    </row>
    <row r="13" spans="1:16" ht="16" x14ac:dyDescent="0.2">
      <c r="A13" s="1">
        <v>189817</v>
      </c>
      <c r="B13" s="1" t="s">
        <v>33</v>
      </c>
      <c r="C13" s="1" t="s">
        <v>15</v>
      </c>
      <c r="D13" s="1" t="s">
        <v>15</v>
      </c>
      <c r="E13" s="1" t="s">
        <v>15</v>
      </c>
      <c r="F13" s="2">
        <v>0</v>
      </c>
      <c r="G13" s="2">
        <v>0.68409371379999995</v>
      </c>
      <c r="H13" s="2">
        <v>0.55170333390000004</v>
      </c>
      <c r="I13">
        <v>0.37523166573128569</v>
      </c>
      <c r="J13">
        <v>0.33333333333333298</v>
      </c>
      <c r="L13" s="1">
        <v>10</v>
      </c>
      <c r="M13">
        <v>0.33333333333333298</v>
      </c>
      <c r="N13" s="1">
        <f t="shared" si="0"/>
        <v>3.4594316186372978</v>
      </c>
      <c r="O13" s="1">
        <f t="shared" si="1"/>
        <v>9.6354942105962502E-2</v>
      </c>
      <c r="P13" s="1">
        <f>SUM(O$4:O13)</f>
        <v>12.047647969052555</v>
      </c>
    </row>
  </sheetData>
  <sortState ref="A4:J13">
    <sortCondition descending="1" ref="J4:J13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zoomScaleNormal="100" workbookViewId="0">
      <selection activeCell="G3" sqref="G3:G12"/>
    </sheetView>
  </sheetViews>
  <sheetFormatPr baseColWidth="10" defaultColWidth="8.83203125" defaultRowHeight="15" x14ac:dyDescent="0.2"/>
  <sheetData>
    <row r="1" spans="1:10" x14ac:dyDescent="0.2">
      <c r="A1" s="1" t="s">
        <v>42</v>
      </c>
      <c r="B1" s="1"/>
      <c r="C1" s="1"/>
      <c r="F1" s="1" t="s">
        <v>43</v>
      </c>
      <c r="G1" s="1"/>
      <c r="H1" s="1"/>
    </row>
    <row r="2" spans="1:10" x14ac:dyDescent="0.2">
      <c r="A2" t="s">
        <v>50</v>
      </c>
      <c r="B2" t="s">
        <v>51</v>
      </c>
      <c r="C2" s="1" t="s">
        <v>44</v>
      </c>
      <c r="D2" s="1" t="s">
        <v>45</v>
      </c>
      <c r="E2" s="1" t="s">
        <v>46</v>
      </c>
      <c r="F2" s="1" t="s">
        <v>52</v>
      </c>
      <c r="G2" s="1" t="s">
        <v>53</v>
      </c>
      <c r="H2" s="1" t="s">
        <v>47</v>
      </c>
      <c r="I2" s="1" t="s">
        <v>48</v>
      </c>
      <c r="J2" s="1" t="s">
        <v>49</v>
      </c>
    </row>
    <row r="3" spans="1:10" x14ac:dyDescent="0.2">
      <c r="A3">
        <v>0.6799999998656</v>
      </c>
      <c r="B3">
        <v>0.6799999998656</v>
      </c>
      <c r="C3">
        <v>1</v>
      </c>
      <c r="D3">
        <v>0.78260869572022684</v>
      </c>
      <c r="E3">
        <v>0.73913043475992435</v>
      </c>
      <c r="F3">
        <v>0.6799999998656</v>
      </c>
      <c r="G3">
        <v>0.6799999998656</v>
      </c>
      <c r="H3">
        <v>1</v>
      </c>
      <c r="I3">
        <v>0.43478260873345764</v>
      </c>
      <c r="J3">
        <v>0.78260869572022684</v>
      </c>
    </row>
    <row r="4" spans="1:10" x14ac:dyDescent="0.2">
      <c r="A4">
        <v>0.70640510410844581</v>
      </c>
      <c r="B4">
        <v>0.67497045629208507</v>
      </c>
      <c r="C4">
        <v>0.94685951935255375</v>
      </c>
      <c r="D4">
        <v>0.80648340434145338</v>
      </c>
      <c r="E4">
        <v>0.76069468780536686</v>
      </c>
      <c r="F4">
        <v>0.70640510410844581</v>
      </c>
      <c r="G4">
        <v>0.67497045629208507</v>
      </c>
      <c r="H4">
        <v>0.94685951935255375</v>
      </c>
      <c r="I4">
        <v>0.59959511380661767</v>
      </c>
      <c r="J4">
        <v>0.80648340434145338</v>
      </c>
    </row>
    <row r="5" spans="1:10" x14ac:dyDescent="0.2">
      <c r="A5">
        <v>0.71089343943684924</v>
      </c>
      <c r="B5">
        <v>0.70577322711272927</v>
      </c>
      <c r="C5">
        <v>0.95757846568160798</v>
      </c>
      <c r="D5">
        <v>0.82310538360307894</v>
      </c>
      <c r="E5">
        <v>0.80896487216236734</v>
      </c>
      <c r="F5">
        <v>0.73044671966709718</v>
      </c>
      <c r="G5">
        <v>0.70577322711272927</v>
      </c>
      <c r="H5">
        <v>0.95757846568160798</v>
      </c>
      <c r="I5">
        <v>0.66915454233436467</v>
      </c>
      <c r="J5">
        <v>0.82310538360307894</v>
      </c>
    </row>
    <row r="6" spans="1:10" x14ac:dyDescent="0.2">
      <c r="A6">
        <v>0.74187306468675784</v>
      </c>
      <c r="B6">
        <v>0.75886774926871625</v>
      </c>
      <c r="C6">
        <v>0.94741069849728921</v>
      </c>
      <c r="D6">
        <v>0.89040821572568862</v>
      </c>
      <c r="E6">
        <v>0.85369003661473386</v>
      </c>
      <c r="F6">
        <v>0.72995060287873004</v>
      </c>
      <c r="G6">
        <v>0.72334346164836116</v>
      </c>
      <c r="H6">
        <v>0.94741069849728921</v>
      </c>
      <c r="I6">
        <v>0.63589185431547102</v>
      </c>
      <c r="J6">
        <v>0.84929019012795093</v>
      </c>
    </row>
    <row r="7" spans="1:10" x14ac:dyDescent="0.2">
      <c r="A7">
        <v>0.80944760574306684</v>
      </c>
      <c r="B7">
        <v>0.80748832206873067</v>
      </c>
      <c r="C7">
        <v>0.97296594172795758</v>
      </c>
      <c r="D7">
        <v>0.92232298489852971</v>
      </c>
      <c r="E7">
        <v>0.87657591292069237</v>
      </c>
      <c r="F7">
        <v>0.78114866343963318</v>
      </c>
      <c r="G7">
        <v>0.70537375296856597</v>
      </c>
      <c r="H7">
        <v>0.89421363274228849</v>
      </c>
      <c r="I7">
        <v>0.66995116794509535</v>
      </c>
      <c r="J7">
        <v>0.88579232353065329</v>
      </c>
    </row>
    <row r="8" spans="1:10" x14ac:dyDescent="0.2">
      <c r="A8">
        <v>0.8426490685897301</v>
      </c>
      <c r="B8">
        <v>0.84082637033456176</v>
      </c>
      <c r="C8">
        <v>0.98636943359114493</v>
      </c>
      <c r="D8">
        <v>0.94019121622952917</v>
      </c>
      <c r="E8">
        <v>0.92602760503069681</v>
      </c>
      <c r="F8">
        <v>0.76652867397590485</v>
      </c>
      <c r="G8">
        <v>0.77072751640187465</v>
      </c>
      <c r="H8">
        <v>0.83741904150950941</v>
      </c>
      <c r="I8">
        <v>0.71006877968866777</v>
      </c>
      <c r="J8">
        <v>0.82974016429556507</v>
      </c>
    </row>
    <row r="9" spans="1:10" x14ac:dyDescent="0.2">
      <c r="A9">
        <v>0.82603943624234732</v>
      </c>
      <c r="B9">
        <v>0.82432836062711756</v>
      </c>
      <c r="C9">
        <v>0.97723097839824646</v>
      </c>
      <c r="D9">
        <v>0.94312388539150793</v>
      </c>
      <c r="E9">
        <v>0.90023432119561031</v>
      </c>
      <c r="F9">
        <v>0.73708344288184102</v>
      </c>
      <c r="G9">
        <v>0.81101409369771849</v>
      </c>
      <c r="H9">
        <v>0.89442513844592852</v>
      </c>
      <c r="I9">
        <v>0.78802960692739044</v>
      </c>
      <c r="J9">
        <v>0.82828188246464696</v>
      </c>
    </row>
    <row r="10" spans="1:10" x14ac:dyDescent="0.2">
      <c r="A10">
        <v>0.82217673164182981</v>
      </c>
      <c r="B10">
        <v>0.82050712722439856</v>
      </c>
      <c r="C10">
        <v>0.96014821606856848</v>
      </c>
      <c r="D10">
        <v>0.94515979921955284</v>
      </c>
      <c r="E10">
        <v>0.90380549208940797</v>
      </c>
      <c r="F10">
        <v>0.81212699471791572</v>
      </c>
      <c r="G10">
        <v>0.80751555707850664</v>
      </c>
      <c r="H10">
        <v>0.87135756325143832</v>
      </c>
      <c r="I10">
        <v>0.77771941848244586</v>
      </c>
      <c r="J10">
        <v>0.84337752943240085</v>
      </c>
    </row>
    <row r="11" spans="1:10" x14ac:dyDescent="0.2">
      <c r="A11">
        <v>0.8476535961289543</v>
      </c>
      <c r="B11">
        <v>0.84600934377707859</v>
      </c>
      <c r="C11">
        <v>0.95242138599946524</v>
      </c>
      <c r="D11">
        <v>0.94608067840062715</v>
      </c>
      <c r="E11">
        <v>0.93060886389259856</v>
      </c>
      <c r="F11">
        <v>0.83775645917821406</v>
      </c>
      <c r="G11">
        <v>0.83321504379564559</v>
      </c>
      <c r="H11">
        <v>0.93228989442473642</v>
      </c>
      <c r="I11">
        <v>0.84862014876496505</v>
      </c>
      <c r="J11">
        <v>0.92576976027352997</v>
      </c>
    </row>
    <row r="12" spans="1:10" x14ac:dyDescent="0.2">
      <c r="A12">
        <v>0.8487562335559089</v>
      </c>
      <c r="B12">
        <v>0.84712388180776566</v>
      </c>
      <c r="C12">
        <v>0.98479319865727</v>
      </c>
      <c r="D12">
        <v>0.94651191552877412</v>
      </c>
      <c r="E12">
        <v>0.93116384183679735</v>
      </c>
      <c r="F12">
        <v>0.83893072910415956</v>
      </c>
      <c r="G12">
        <v>0.83442218311952199</v>
      </c>
      <c r="H12">
        <v>0.96482271516562701</v>
      </c>
      <c r="I12">
        <v>0.84983085784604295</v>
      </c>
      <c r="J12">
        <v>0.92636344050636288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Q7</vt:lpstr>
      <vt:lpstr>Q7 - noFea</vt:lpstr>
      <vt:lpstr>All+lab+fea</vt:lpstr>
      <vt:lpstr>All+lab+noFea</vt:lpstr>
      <vt:lpstr>All+noLab+fea</vt:lpstr>
      <vt:lpstr>All+noLab+noFea</vt:lpstr>
      <vt:lpstr>ELMo+lab</vt:lpstr>
      <vt:lpstr>TF-IDF+lab</vt:lpstr>
      <vt:lpstr>USE+lab</vt:lpstr>
      <vt:lpstr>ELMo</vt:lpstr>
      <vt:lpstr>TF-IDF</vt:lpstr>
      <vt:lpstr>USE</vt:lpstr>
      <vt:lpstr>GS</vt:lpstr>
      <vt:lpstr>Chart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卢煜</dc:creator>
  <cp:lastModifiedBy>Lu, Yu</cp:lastModifiedBy>
  <dcterms:created xsi:type="dcterms:W3CDTF">2019-09-02T16:29:12Z</dcterms:created>
  <dcterms:modified xsi:type="dcterms:W3CDTF">2019-09-09T20:49:55Z</dcterms:modified>
</cp:coreProperties>
</file>