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luyu/Documents/Master Thesis/rating/lab_10q_sp/Creatinine_top10mix_sp/xlsx/"/>
    </mc:Choice>
  </mc:AlternateContent>
  <xr:revisionPtr revIDLastSave="0" documentId="13_ncr:1_{25CA5CF9-04D4-334C-87FA-81A89E4A9383}" xr6:coauthVersionLast="36" xr6:coauthVersionMax="36" xr10:uidLastSave="{00000000-0000-0000-0000-000000000000}"/>
  <bookViews>
    <workbookView xWindow="0" yWindow="460" windowWidth="23040" windowHeight="9380" firstSheet="2" activeTab="2" xr2:uid="{00000000-000D-0000-FFFF-FFFF00000000}"/>
  </bookViews>
  <sheets>
    <sheet name="Q8" sheetId="1" r:id="rId1"/>
    <sheet name="Q8 - noFea" sheetId="2" r:id="rId2"/>
    <sheet name="All+lab+fea" sheetId="11" r:id="rId3"/>
    <sheet name="All+lab+noFea" sheetId="12" r:id="rId4"/>
    <sheet name="All+noLab+fea" sheetId="13" r:id="rId5"/>
    <sheet name="All+noLab+noFea" sheetId="14" r:id="rId6"/>
    <sheet name="ELMo+lab" sheetId="3" r:id="rId7"/>
    <sheet name="TF-IDF+lab" sheetId="4" r:id="rId8"/>
    <sheet name="USE+lab" sheetId="5" r:id="rId9"/>
    <sheet name="ELMo" sheetId="6" r:id="rId10"/>
    <sheet name="TF-IDF" sheetId="7" r:id="rId11"/>
    <sheet name="USE" sheetId="8" r:id="rId12"/>
    <sheet name="GS" sheetId="9" r:id="rId13"/>
    <sheet name="Chart" sheetId="10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4" l="1"/>
  <c r="R13" i="14" s="1"/>
  <c r="Q12" i="14"/>
  <c r="R12" i="14" s="1"/>
  <c r="Q11" i="14"/>
  <c r="R11" i="14" s="1"/>
  <c r="Q10" i="14"/>
  <c r="R10" i="14" s="1"/>
  <c r="Q9" i="14"/>
  <c r="R9" i="14" s="1"/>
  <c r="Q8" i="14"/>
  <c r="R8" i="14" s="1"/>
  <c r="Q7" i="14"/>
  <c r="R7" i="14" s="1"/>
  <c r="Q6" i="14"/>
  <c r="R6" i="14" s="1"/>
  <c r="Q5" i="14"/>
  <c r="R5" i="14" s="1"/>
  <c r="Q4" i="14"/>
  <c r="R4" i="14" s="1"/>
  <c r="Q13" i="13"/>
  <c r="R13" i="13" s="1"/>
  <c r="Q12" i="13"/>
  <c r="R12" i="13" s="1"/>
  <c r="Q11" i="13"/>
  <c r="R11" i="13" s="1"/>
  <c r="Q10" i="13"/>
  <c r="R10" i="13" s="1"/>
  <c r="Q9" i="13"/>
  <c r="R9" i="13" s="1"/>
  <c r="Q8" i="13"/>
  <c r="R8" i="13" s="1"/>
  <c r="Q7" i="13"/>
  <c r="R7" i="13" s="1"/>
  <c r="Q6" i="13"/>
  <c r="R6" i="13" s="1"/>
  <c r="Q5" i="13"/>
  <c r="R5" i="13" s="1"/>
  <c r="Q4" i="13"/>
  <c r="R4" i="13" s="1"/>
  <c r="S13" i="12"/>
  <c r="T13" i="12" s="1"/>
  <c r="S12" i="12"/>
  <c r="T12" i="12" s="1"/>
  <c r="S11" i="12"/>
  <c r="T11" i="12" s="1"/>
  <c r="S10" i="12"/>
  <c r="T10" i="12" s="1"/>
  <c r="S9" i="12"/>
  <c r="T9" i="12" s="1"/>
  <c r="S8" i="12"/>
  <c r="T8" i="12" s="1"/>
  <c r="S7" i="12"/>
  <c r="T7" i="12" s="1"/>
  <c r="S6" i="12"/>
  <c r="T6" i="12" s="1"/>
  <c r="S5" i="12"/>
  <c r="T5" i="12" s="1"/>
  <c r="S4" i="12"/>
  <c r="T4" i="12" s="1"/>
  <c r="S13" i="11"/>
  <c r="T13" i="11" s="1"/>
  <c r="S12" i="11"/>
  <c r="T12" i="11" s="1"/>
  <c r="S11" i="11"/>
  <c r="T11" i="11" s="1"/>
  <c r="S10" i="11"/>
  <c r="T10" i="11" s="1"/>
  <c r="S9" i="11"/>
  <c r="T9" i="11" s="1"/>
  <c r="S8" i="11"/>
  <c r="T8" i="11" s="1"/>
  <c r="S7" i="11"/>
  <c r="T7" i="11" s="1"/>
  <c r="S6" i="11"/>
  <c r="T6" i="11" s="1"/>
  <c r="S5" i="11"/>
  <c r="T5" i="11" s="1"/>
  <c r="S4" i="11"/>
  <c r="T4" i="11" s="1"/>
  <c r="L5" i="14"/>
  <c r="L6" i="14"/>
  <c r="L12" i="14"/>
  <c r="L13" i="14"/>
  <c r="L10" i="14"/>
  <c r="L7" i="14"/>
  <c r="L9" i="14"/>
  <c r="L11" i="14"/>
  <c r="L4" i="14"/>
  <c r="L8" i="14"/>
  <c r="L2" i="14"/>
  <c r="N4" i="12"/>
  <c r="N5" i="12"/>
  <c r="N9" i="12"/>
  <c r="N10" i="12"/>
  <c r="N8" i="12"/>
  <c r="N6" i="12"/>
  <c r="N7" i="12"/>
  <c r="N13" i="12"/>
  <c r="N11" i="12"/>
  <c r="N12" i="12"/>
  <c r="N2" i="12"/>
  <c r="L4" i="13"/>
  <c r="L5" i="13"/>
  <c r="L11" i="13"/>
  <c r="L12" i="13"/>
  <c r="L9" i="13"/>
  <c r="L7" i="13"/>
  <c r="L10" i="13"/>
  <c r="L13" i="13"/>
  <c r="L6" i="13"/>
  <c r="L8" i="13"/>
  <c r="L2" i="13"/>
  <c r="N13" i="11"/>
  <c r="N12" i="11"/>
  <c r="N8" i="11"/>
  <c r="N7" i="11"/>
  <c r="N10" i="11"/>
  <c r="N11" i="11"/>
  <c r="N9" i="11"/>
  <c r="N4" i="11"/>
  <c r="N6" i="11"/>
  <c r="N5" i="11"/>
  <c r="N2" i="11"/>
  <c r="S13" i="14" l="1"/>
  <c r="U13" i="14" s="1"/>
  <c r="S11" i="14"/>
  <c r="U11" i="14" s="1"/>
  <c r="S9" i="14"/>
  <c r="U9" i="14" s="1"/>
  <c r="S7" i="14"/>
  <c r="U7" i="14" s="1"/>
  <c r="S5" i="14"/>
  <c r="U5" i="14" s="1"/>
  <c r="S12" i="14"/>
  <c r="U12" i="14" s="1"/>
  <c r="S10" i="14"/>
  <c r="U10" i="14" s="1"/>
  <c r="S8" i="14"/>
  <c r="U8" i="14" s="1"/>
  <c r="S6" i="14"/>
  <c r="U6" i="14" s="1"/>
  <c r="S4" i="14"/>
  <c r="U4" i="14" s="1"/>
  <c r="S11" i="13"/>
  <c r="U11" i="13" s="1"/>
  <c r="S5" i="13"/>
  <c r="U5" i="13" s="1"/>
  <c r="S12" i="13"/>
  <c r="U12" i="13" s="1"/>
  <c r="S10" i="13"/>
  <c r="U10" i="13" s="1"/>
  <c r="S8" i="13"/>
  <c r="U8" i="13" s="1"/>
  <c r="S6" i="13"/>
  <c r="U6" i="13" s="1"/>
  <c r="S4" i="13"/>
  <c r="U4" i="13" s="1"/>
  <c r="S13" i="13"/>
  <c r="U13" i="13" s="1"/>
  <c r="S7" i="13"/>
  <c r="U7" i="13" s="1"/>
  <c r="S9" i="13"/>
  <c r="U9" i="13" s="1"/>
  <c r="U12" i="12"/>
  <c r="W12" i="12" s="1"/>
  <c r="U10" i="12"/>
  <c r="W10" i="12" s="1"/>
  <c r="U8" i="12"/>
  <c r="W8" i="12" s="1"/>
  <c r="U6" i="12"/>
  <c r="W6" i="12" s="1"/>
  <c r="U4" i="12"/>
  <c r="W4" i="12" s="1"/>
  <c r="U11" i="12"/>
  <c r="W11" i="12" s="1"/>
  <c r="U9" i="12"/>
  <c r="W9" i="12" s="1"/>
  <c r="U5" i="12"/>
  <c r="W5" i="12" s="1"/>
  <c r="U13" i="12"/>
  <c r="W13" i="12" s="1"/>
  <c r="U7" i="12"/>
  <c r="W7" i="12" s="1"/>
  <c r="U13" i="11"/>
  <c r="W13" i="11" s="1"/>
  <c r="U10" i="11"/>
  <c r="W10" i="11" s="1"/>
  <c r="U8" i="11"/>
  <c r="W8" i="11" s="1"/>
  <c r="U6" i="11"/>
  <c r="W6" i="11" s="1"/>
  <c r="U4" i="11"/>
  <c r="W4" i="11" s="1"/>
  <c r="U11" i="11"/>
  <c r="W11" i="11" s="1"/>
  <c r="U9" i="11"/>
  <c r="W9" i="11" s="1"/>
  <c r="U7" i="11"/>
  <c r="W7" i="11" s="1"/>
  <c r="U5" i="11"/>
  <c r="W5" i="11" s="1"/>
  <c r="U12" i="11"/>
  <c r="W12" i="11" s="1"/>
  <c r="K13" i="8"/>
  <c r="L13" i="8" s="1"/>
  <c r="K12" i="8"/>
  <c r="L12" i="8" s="1"/>
  <c r="K11" i="8"/>
  <c r="L11" i="8" s="1"/>
  <c r="K10" i="8"/>
  <c r="L10" i="8" s="1"/>
  <c r="K9" i="8"/>
  <c r="L9" i="8" s="1"/>
  <c r="K8" i="8"/>
  <c r="L8" i="8" s="1"/>
  <c r="K7" i="8"/>
  <c r="L7" i="8" s="1"/>
  <c r="K6" i="8"/>
  <c r="L6" i="8" s="1"/>
  <c r="K5" i="8"/>
  <c r="L5" i="8" s="1"/>
  <c r="K4" i="8"/>
  <c r="L4" i="8" s="1"/>
  <c r="K13" i="7"/>
  <c r="L13" i="7" s="1"/>
  <c r="K12" i="7"/>
  <c r="L12" i="7" s="1"/>
  <c r="K11" i="7"/>
  <c r="L11" i="7" s="1"/>
  <c r="K10" i="7"/>
  <c r="L10" i="7" s="1"/>
  <c r="K9" i="7"/>
  <c r="L9" i="7" s="1"/>
  <c r="L8" i="7"/>
  <c r="K8" i="7"/>
  <c r="K7" i="7"/>
  <c r="L7" i="7" s="1"/>
  <c r="L6" i="7"/>
  <c r="K6" i="7"/>
  <c r="K5" i="7"/>
  <c r="L5" i="7" s="1"/>
  <c r="K4" i="7"/>
  <c r="L4" i="7" s="1"/>
  <c r="K13" i="6"/>
  <c r="L13" i="6" s="1"/>
  <c r="K12" i="6"/>
  <c r="L12" i="6" s="1"/>
  <c r="K11" i="6"/>
  <c r="L11" i="6" s="1"/>
  <c r="K10" i="6"/>
  <c r="L10" i="6" s="1"/>
  <c r="K9" i="6"/>
  <c r="L9" i="6" s="1"/>
  <c r="K8" i="6"/>
  <c r="L8" i="6" s="1"/>
  <c r="K7" i="6"/>
  <c r="L7" i="6" s="1"/>
  <c r="K6" i="6"/>
  <c r="L6" i="6" s="1"/>
  <c r="K5" i="6"/>
  <c r="L5" i="6" s="1"/>
  <c r="K4" i="6"/>
  <c r="L4" i="6" s="1"/>
  <c r="N13" i="5"/>
  <c r="O13" i="5" s="1"/>
  <c r="N12" i="5"/>
  <c r="O12" i="5" s="1"/>
  <c r="N11" i="5"/>
  <c r="O11" i="5" s="1"/>
  <c r="N10" i="5"/>
  <c r="O10" i="5" s="1"/>
  <c r="N9" i="5"/>
  <c r="O9" i="5" s="1"/>
  <c r="N8" i="5"/>
  <c r="O8" i="5" s="1"/>
  <c r="N7" i="5"/>
  <c r="O7" i="5" s="1"/>
  <c r="N6" i="5"/>
  <c r="O6" i="5" s="1"/>
  <c r="N5" i="5"/>
  <c r="O5" i="5" s="1"/>
  <c r="N4" i="5"/>
  <c r="O4" i="5" s="1"/>
  <c r="N13" i="4"/>
  <c r="O13" i="4" s="1"/>
  <c r="N12" i="4"/>
  <c r="O12" i="4" s="1"/>
  <c r="N11" i="4"/>
  <c r="O11" i="4" s="1"/>
  <c r="N10" i="4"/>
  <c r="O10" i="4" s="1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I12" i="5"/>
  <c r="I5" i="5"/>
  <c r="I4" i="5"/>
  <c r="I9" i="5"/>
  <c r="I10" i="5"/>
  <c r="I8" i="5"/>
  <c r="I7" i="5"/>
  <c r="I6" i="5"/>
  <c r="I11" i="5"/>
  <c r="I13" i="5"/>
  <c r="I5" i="4"/>
  <c r="I6" i="4"/>
  <c r="I8" i="4"/>
  <c r="I9" i="4"/>
  <c r="I7" i="4"/>
  <c r="I4" i="4"/>
  <c r="I10" i="4"/>
  <c r="I13" i="4"/>
  <c r="I11" i="4"/>
  <c r="I12" i="4"/>
  <c r="I5" i="3"/>
  <c r="I4" i="3"/>
  <c r="I8" i="3"/>
  <c r="I7" i="3"/>
  <c r="I10" i="3"/>
  <c r="I6" i="3"/>
  <c r="I9" i="3"/>
  <c r="I13" i="3"/>
  <c r="I11" i="3"/>
  <c r="I12" i="3"/>
  <c r="I2" i="5"/>
  <c r="I2" i="4"/>
  <c r="I2" i="3"/>
  <c r="N13" i="9"/>
  <c r="O13" i="9" s="1"/>
  <c r="N12" i="9"/>
  <c r="O12" i="9" s="1"/>
  <c r="N11" i="9"/>
  <c r="O11" i="9" s="1"/>
  <c r="N10" i="9"/>
  <c r="O10" i="9" s="1"/>
  <c r="N9" i="9"/>
  <c r="O9" i="9" s="1"/>
  <c r="N8" i="9"/>
  <c r="O8" i="9" s="1"/>
  <c r="O7" i="9"/>
  <c r="N7" i="9"/>
  <c r="N6" i="9"/>
  <c r="O6" i="9" s="1"/>
  <c r="N5" i="9"/>
  <c r="O5" i="9" s="1"/>
  <c r="N4" i="9"/>
  <c r="O4" i="9" s="1"/>
  <c r="R7" i="1"/>
  <c r="R11" i="2"/>
  <c r="R9" i="2"/>
  <c r="R4" i="2"/>
  <c r="R13" i="2"/>
  <c r="R8" i="2"/>
  <c r="R7" i="2"/>
  <c r="R6" i="2"/>
  <c r="R10" i="2"/>
  <c r="R5" i="2"/>
  <c r="R12" i="2"/>
  <c r="R2" i="2"/>
  <c r="M12" i="8" l="1"/>
  <c r="O12" i="8" s="1"/>
  <c r="M8" i="8"/>
  <c r="O8" i="8" s="1"/>
  <c r="M6" i="8"/>
  <c r="O6" i="8" s="1"/>
  <c r="M4" i="8"/>
  <c r="O4" i="8" s="1"/>
  <c r="M7" i="8"/>
  <c r="O7" i="8" s="1"/>
  <c r="M10" i="8"/>
  <c r="O10" i="8" s="1"/>
  <c r="M13" i="8"/>
  <c r="O13" i="8" s="1"/>
  <c r="M11" i="8"/>
  <c r="O11" i="8" s="1"/>
  <c r="M9" i="8"/>
  <c r="O9" i="8" s="1"/>
  <c r="M5" i="8"/>
  <c r="O5" i="8" s="1"/>
  <c r="M13" i="7"/>
  <c r="O13" i="7" s="1"/>
  <c r="M7" i="7"/>
  <c r="O7" i="7" s="1"/>
  <c r="M11" i="7"/>
  <c r="O11" i="7" s="1"/>
  <c r="M8" i="7"/>
  <c r="O8" i="7" s="1"/>
  <c r="M12" i="7"/>
  <c r="O12" i="7" s="1"/>
  <c r="M6" i="7"/>
  <c r="O6" i="7" s="1"/>
  <c r="M4" i="7"/>
  <c r="O4" i="7" s="1"/>
  <c r="M10" i="7"/>
  <c r="O10" i="7" s="1"/>
  <c r="M5" i="7"/>
  <c r="O5" i="7" s="1"/>
  <c r="M9" i="7"/>
  <c r="O9" i="7" s="1"/>
  <c r="M12" i="6"/>
  <c r="O12" i="6" s="1"/>
  <c r="M8" i="6"/>
  <c r="O8" i="6" s="1"/>
  <c r="M6" i="6"/>
  <c r="O6" i="6" s="1"/>
  <c r="M4" i="6"/>
  <c r="O4" i="6" s="1"/>
  <c r="M10" i="6"/>
  <c r="O10" i="6" s="1"/>
  <c r="M13" i="6"/>
  <c r="O13" i="6" s="1"/>
  <c r="M11" i="6"/>
  <c r="O11" i="6" s="1"/>
  <c r="M9" i="6"/>
  <c r="O9" i="6" s="1"/>
  <c r="M7" i="6"/>
  <c r="O7" i="6" s="1"/>
  <c r="M5" i="6"/>
  <c r="O5" i="6" s="1"/>
  <c r="P12" i="5"/>
  <c r="R12" i="5" s="1"/>
  <c r="P13" i="5"/>
  <c r="R13" i="5" s="1"/>
  <c r="P11" i="5"/>
  <c r="R11" i="5" s="1"/>
  <c r="P9" i="5"/>
  <c r="R9" i="5" s="1"/>
  <c r="P7" i="5"/>
  <c r="R7" i="5" s="1"/>
  <c r="P5" i="5"/>
  <c r="R5" i="5" s="1"/>
  <c r="P10" i="5"/>
  <c r="R10" i="5" s="1"/>
  <c r="P8" i="5"/>
  <c r="R8" i="5" s="1"/>
  <c r="P6" i="5"/>
  <c r="R6" i="5" s="1"/>
  <c r="P4" i="5"/>
  <c r="R4" i="5" s="1"/>
  <c r="P13" i="4"/>
  <c r="R13" i="4" s="1"/>
  <c r="P11" i="4"/>
  <c r="R11" i="4" s="1"/>
  <c r="P9" i="4"/>
  <c r="R9" i="4" s="1"/>
  <c r="P7" i="4"/>
  <c r="R7" i="4" s="1"/>
  <c r="P5" i="4"/>
  <c r="R5" i="4" s="1"/>
  <c r="P12" i="4"/>
  <c r="R12" i="4" s="1"/>
  <c r="P10" i="4"/>
  <c r="R10" i="4" s="1"/>
  <c r="P8" i="4"/>
  <c r="R8" i="4" s="1"/>
  <c r="P6" i="4"/>
  <c r="R6" i="4" s="1"/>
  <c r="P4" i="4"/>
  <c r="R4" i="4" s="1"/>
  <c r="P13" i="3"/>
  <c r="R13" i="3" s="1"/>
  <c r="P11" i="3"/>
  <c r="R11" i="3" s="1"/>
  <c r="P9" i="3"/>
  <c r="R9" i="3" s="1"/>
  <c r="P7" i="3"/>
  <c r="R7" i="3" s="1"/>
  <c r="P5" i="3"/>
  <c r="R5" i="3" s="1"/>
  <c r="P6" i="3"/>
  <c r="R6" i="3" s="1"/>
  <c r="P12" i="3"/>
  <c r="R12" i="3" s="1"/>
  <c r="P10" i="3"/>
  <c r="R10" i="3" s="1"/>
  <c r="P8" i="3"/>
  <c r="R8" i="3" s="1"/>
  <c r="P4" i="3"/>
  <c r="R4" i="3" s="1"/>
  <c r="P10" i="9"/>
  <c r="P12" i="9"/>
  <c r="P7" i="9"/>
  <c r="P4" i="9"/>
  <c r="P5" i="9"/>
  <c r="P9" i="9"/>
  <c r="P11" i="9"/>
  <c r="P13" i="9"/>
  <c r="P6" i="9"/>
  <c r="P8" i="9"/>
  <c r="R11" i="1"/>
  <c r="R9" i="1"/>
  <c r="R4" i="1"/>
  <c r="R13" i="1"/>
  <c r="R8" i="1"/>
  <c r="R6" i="1"/>
  <c r="R10" i="1"/>
  <c r="R5" i="1"/>
  <c r="R12" i="1"/>
  <c r="R2" i="1"/>
</calcChain>
</file>

<file path=xl/sharedStrings.xml><?xml version="1.0" encoding="utf-8"?>
<sst xmlns="http://schemas.openxmlformats.org/spreadsheetml/2006/main" count="750" uniqueCount="56">
  <si>
    <t>TF-IDF</t>
  </si>
  <si>
    <t>ELMo</t>
  </si>
  <si>
    <t>USE</t>
  </si>
  <si>
    <t>Sentence length</t>
  </si>
  <si>
    <t>Stopword count</t>
  </si>
  <si>
    <t>WH question type</t>
  </si>
  <si>
    <t>Glucose test</t>
  </si>
  <si>
    <t>Glucose range</t>
  </si>
  <si>
    <t>HbA1c test</t>
  </si>
  <si>
    <t>HbA1c range</t>
  </si>
  <si>
    <t>Creatinine test</t>
  </si>
  <si>
    <t>Creatinine range</t>
  </si>
  <si>
    <t>Total</t>
  </si>
  <si>
    <t>GS</t>
  </si>
  <si>
    <t xml:space="preserve">My blood group is B+, haemoglobin 10.3 gm%, creatinine 2.03 mg/dl, potasiam 5.2.are these ok if not how to? </t>
  </si>
  <si>
    <t>[]</t>
  </si>
  <si>
    <t>['Creatinine', '=', '10.3', 'gm', 'Creatinine', '=', '2.03', 'mg/dl', 'Creatinine', '=', '5.2']</t>
  </si>
  <si>
    <t>My blood sugar level is 203? How can I take it down fast</t>
  </si>
  <si>
    <t>['blood_glucose_measurement,', '=', '203,']</t>
  </si>
  <si>
    <t xml:space="preserve">My creatinine level was 2.37. I am a type one diabetic ... what should I do ? </t>
  </si>
  <si>
    <t>['Creatinine', '=', '2.37']</t>
  </si>
  <si>
    <t>stage 5 renal failure, w/creatinine=4.98? my friend is in renal failure....how long can he go w/o dialysis?</t>
  </si>
  <si>
    <t>['Creatinine', '=', '4.98']</t>
  </si>
  <si>
    <t xml:space="preserve">My mother aged 45 has only one kidney.creatinine level 4.2,Urea 50,what diet she should take,what medicine? </t>
  </si>
  <si>
    <t>['Creatinine', '=', '4.2', 'Creatinine', '=', '50']</t>
  </si>
  <si>
    <t xml:space="preserve">My mother aged 45 has only one kidney.creatinine level 4.2,Urea 50,what diet she should take,what medicin? </t>
  </si>
  <si>
    <t xml:space="preserve">I am female. Age 55years. My S creatinine 5.1 what can I do? </t>
  </si>
  <si>
    <t>['Creatinine', '=', '5.1']</t>
  </si>
  <si>
    <t xml:space="preserve">why plasma glucose is 10 to 15% higher than corresponding whole blood glucose concentration? </t>
  </si>
  <si>
    <t>['plasma_glucose_result,', '&gt;=', '10,', '%,', 'plasma_glucose_result,', '&lt;=', '15,', '%']</t>
  </si>
  <si>
    <t xml:space="preserve">My father had diabetes and his Serum Creatinine 2.0 and Blood Urea is 70. How severe are these values? </t>
  </si>
  <si>
    <t>['Creatinine', '=', '2.0', 'Creatinine', '=', '70']</t>
  </si>
  <si>
    <t xml:space="preserve">Is s. creatinine 1.6 mg/dl high? what foods should be eaten to control it.? </t>
  </si>
  <si>
    <t>['Creatinine', '=', '1.6', 'mg/dl']</t>
  </si>
  <si>
    <t xml:space="preserve">is an A1c level of 8.0 bad? </t>
  </si>
  <si>
    <t>['HBA1C,', '=', '8.0,']</t>
  </si>
  <si>
    <t>i</t>
  </si>
  <si>
    <t>Rel i</t>
  </si>
  <si>
    <t>log2(i+1)</t>
  </si>
  <si>
    <t>Rel i/log2(i+1)</t>
  </si>
  <si>
    <t>IDCG</t>
  </si>
  <si>
    <t>DCG</t>
  </si>
  <si>
    <t>nDCG</t>
  </si>
  <si>
    <t>With lab</t>
  </si>
  <si>
    <t>No lab</t>
  </si>
  <si>
    <t>ELMo+lab - nDCG</t>
  </si>
  <si>
    <t>tfidf+lab - nDCG</t>
  </si>
  <si>
    <t>USE+lab - nDCG</t>
  </si>
  <si>
    <t>ELMo - nDCG</t>
  </si>
  <si>
    <t>tfidf - nDCG</t>
  </si>
  <si>
    <t>USE - nDCG</t>
  </si>
  <si>
    <t xml:space="preserve"> </t>
    <phoneticPr fontId="1" type="noConversion"/>
  </si>
  <si>
    <t>All+lab+fea</t>
    <phoneticPr fontId="1" type="noConversion"/>
  </si>
  <si>
    <t>All+lab+noFea</t>
    <phoneticPr fontId="1" type="noConversion"/>
  </si>
  <si>
    <t>All+noLab+fea</t>
    <phoneticPr fontId="1" type="noConversion"/>
  </si>
  <si>
    <t>All+noLab+noFea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</si>
</sst>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All+lab+fea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Chart!$A$3:$A$12</c:f>
              <c:numCache>
                <c:formatCode>General</c:formatCode>
                <c:ptCount val="10"/>
                <c:pt idx="0">
                  <c:v>0.28571428571428542</c:v>
                </c:pt>
                <c:pt idx="1">
                  <c:v>0.25908623860031377</c:v>
                </c:pt>
                <c:pt idx="2">
                  <c:v>0.24741340601439629</c:v>
                </c:pt>
                <c:pt idx="3">
                  <c:v>0.3568544896167215</c:v>
                </c:pt>
                <c:pt idx="4">
                  <c:v>0.4413562307085368</c:v>
                </c:pt>
                <c:pt idx="5">
                  <c:v>0.4560725932473812</c:v>
                </c:pt>
                <c:pt idx="6">
                  <c:v>0.50728636111627146</c:v>
                </c:pt>
                <c:pt idx="7">
                  <c:v>0.55622479827819593</c:v>
                </c:pt>
                <c:pt idx="8">
                  <c:v>0.62466537064533634</c:v>
                </c:pt>
                <c:pt idx="9">
                  <c:v>0.71757787009541252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2-744F-918E-A217A2CF4453}"/>
            </c:ext>
          </c:extLst>
        </c:ser>
        <c:ser>
          <c:idx val="1"/>
          <c:order val="1"/>
          <c:tx>
            <c:strRef>
              <c:f>Chart!$B$2</c:f>
              <c:strCache>
                <c:ptCount val="1"/>
                <c:pt idx="0">
                  <c:v>All+lab+noFea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Chart!$B$3:$B$12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0.96048882832133586</c:v>
                </c:pt>
                <c:pt idx="3">
                  <c:v>0.89352457894325532</c:v>
                </c:pt>
                <c:pt idx="4">
                  <c:v>0.90359836687386696</c:v>
                </c:pt>
                <c:pt idx="5">
                  <c:v>0.93135739206051116</c:v>
                </c:pt>
                <c:pt idx="6">
                  <c:v>0.97920065041305293</c:v>
                </c:pt>
                <c:pt idx="7">
                  <c:v>0.96349011470994939</c:v>
                </c:pt>
                <c:pt idx="8">
                  <c:v>0.9640524198070527</c:v>
                </c:pt>
                <c:pt idx="9">
                  <c:v>0.97915005539339484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2-744F-918E-A217A2CF4453}"/>
            </c:ext>
          </c:extLst>
        </c:ser>
        <c:ser>
          <c:idx val="2"/>
          <c:order val="2"/>
          <c:tx>
            <c:strRef>
              <c:f>Chart!$C$2</c:f>
              <c:strCache>
                <c:ptCount val="1"/>
                <c:pt idx="0">
                  <c:v>ELMo+lab - nDCG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Chart!$C$3:$C$12</c:f>
              <c:numCache>
                <c:formatCode>General</c:formatCode>
                <c:ptCount val="10"/>
                <c:pt idx="0">
                  <c:v>0.71428571428571463</c:v>
                </c:pt>
                <c:pt idx="1">
                  <c:v>0.92731009119748831</c:v>
                </c:pt>
                <c:pt idx="2">
                  <c:v>0.90215923684883648</c:v>
                </c:pt>
                <c:pt idx="3">
                  <c:v>0.91638723296956814</c:v>
                </c:pt>
                <c:pt idx="4">
                  <c:v>0.94795080165663703</c:v>
                </c:pt>
                <c:pt idx="5">
                  <c:v>0.92207101767198918</c:v>
                </c:pt>
                <c:pt idx="6">
                  <c:v>0.95242197991626376</c:v>
                </c:pt>
                <c:pt idx="7">
                  <c:v>0.93758937970544065</c:v>
                </c:pt>
                <c:pt idx="8">
                  <c:v>0.93855059362397841</c:v>
                </c:pt>
                <c:pt idx="9">
                  <c:v>0.9540198863152356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2-744F-918E-A217A2CF4453}"/>
            </c:ext>
          </c:extLst>
        </c:ser>
        <c:ser>
          <c:idx val="3"/>
          <c:order val="3"/>
          <c:tx>
            <c:strRef>
              <c:f>Chart!$D$2</c:f>
              <c:strCache>
                <c:ptCount val="1"/>
                <c:pt idx="0">
                  <c:v>tfidf+lab - nDCG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Chart!$D$3:$D$12</c:f>
              <c:numCache>
                <c:formatCode>General</c:formatCode>
                <c:ptCount val="10"/>
                <c:pt idx="0">
                  <c:v>0.57142857142857084</c:v>
                </c:pt>
                <c:pt idx="1">
                  <c:v>0.82883302686363103</c:v>
                </c:pt>
                <c:pt idx="2">
                  <c:v>0.86264806517017256</c:v>
                </c:pt>
                <c:pt idx="3">
                  <c:v>0.85353778843576644</c:v>
                </c:pt>
                <c:pt idx="4">
                  <c:v>0.89104763063372217</c:v>
                </c:pt>
                <c:pt idx="5">
                  <c:v>0.91981241379054957</c:v>
                </c:pt>
                <c:pt idx="6">
                  <c:v>0.92340242168952591</c:v>
                </c:pt>
                <c:pt idx="7">
                  <c:v>0.90952122420575765</c:v>
                </c:pt>
                <c:pt idx="8">
                  <c:v>0.9109147283596214</c:v>
                </c:pt>
                <c:pt idx="9">
                  <c:v>0.92678677909660601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2-744F-918E-A217A2CF4453}"/>
            </c:ext>
          </c:extLst>
        </c:ser>
        <c:ser>
          <c:idx val="4"/>
          <c:order val="4"/>
          <c:tx>
            <c:strRef>
              <c:f>Chart!$E$2</c:f>
              <c:strCache>
                <c:ptCount val="1"/>
                <c:pt idx="0">
                  <c:v>USE+lab - nDCG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Chart!$E$3:$E$12</c:f>
              <c:numCache>
                <c:formatCode>General</c:formatCode>
                <c:ptCount val="10"/>
                <c:pt idx="0">
                  <c:v>0.71428571428571463</c:v>
                </c:pt>
                <c:pt idx="1">
                  <c:v>0.92731009119748831</c:v>
                </c:pt>
                <c:pt idx="2">
                  <c:v>0.84289247933084088</c:v>
                </c:pt>
                <c:pt idx="3">
                  <c:v>0.83665505834318044</c:v>
                </c:pt>
                <c:pt idx="4">
                  <c:v>0.85210935084991757</c:v>
                </c:pt>
                <c:pt idx="5">
                  <c:v>0.88399446770577705</c:v>
                </c:pt>
                <c:pt idx="6">
                  <c:v>0.93395816988996117</c:v>
                </c:pt>
                <c:pt idx="7">
                  <c:v>0.93612334334902836</c:v>
                </c:pt>
                <c:pt idx="8">
                  <c:v>0.93710713635016796</c:v>
                </c:pt>
                <c:pt idx="9">
                  <c:v>0.93802372089027553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92-744F-918E-A217A2CF4453}"/>
            </c:ext>
          </c:extLst>
        </c:ser>
        <c:ser>
          <c:idx val="5"/>
          <c:order val="5"/>
          <c:tx>
            <c:strRef>
              <c:f>Chart!$F$2</c:f>
              <c:strCache>
                <c:ptCount val="1"/>
                <c:pt idx="0">
                  <c:v>All+noLab+fea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Chart!$F$3:$F$12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0.8419553132853449</c:v>
                </c:pt>
                <c:pt idx="3">
                  <c:v>0.83585417491068081</c:v>
                </c:pt>
                <c:pt idx="4">
                  <c:v>0.78042569519451821</c:v>
                </c:pt>
                <c:pt idx="5">
                  <c:v>0.7980213647138239</c:v>
                </c:pt>
                <c:pt idx="6">
                  <c:v>0.80706397255848272</c:v>
                </c:pt>
                <c:pt idx="7">
                  <c:v>0.86256667665386522</c:v>
                </c:pt>
                <c:pt idx="8">
                  <c:v>0.9262891405334448</c:v>
                </c:pt>
                <c:pt idx="9">
                  <c:v>0.94193712851204991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92-744F-918E-A217A2CF4453}"/>
            </c:ext>
          </c:extLst>
        </c:ser>
        <c:ser>
          <c:idx val="6"/>
          <c:order val="6"/>
          <c:tx>
            <c:strRef>
              <c:f>Chart!$G$2</c:f>
              <c:strCache>
                <c:ptCount val="1"/>
                <c:pt idx="0">
                  <c:v>All+noLab+noFea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Chart!$G$3:$G$12</c:f>
              <c:numCache>
                <c:formatCode>General</c:formatCode>
                <c:ptCount val="10"/>
                <c:pt idx="0">
                  <c:v>0.1428571428571429</c:v>
                </c:pt>
                <c:pt idx="1">
                  <c:v>0.53340183386206175</c:v>
                </c:pt>
                <c:pt idx="2">
                  <c:v>0.62558103509819041</c:v>
                </c:pt>
                <c:pt idx="3">
                  <c:v>0.65094502732473147</c:v>
                </c:pt>
                <c:pt idx="4">
                  <c:v>0.61301105968209524</c:v>
                </c:pt>
                <c:pt idx="5">
                  <c:v>0.61397179792470236</c:v>
                </c:pt>
                <c:pt idx="6">
                  <c:v>0.65811639936983934</c:v>
                </c:pt>
                <c:pt idx="7">
                  <c:v>0.66932501210727202</c:v>
                </c:pt>
                <c:pt idx="8">
                  <c:v>0.7360236774206288</c:v>
                </c:pt>
                <c:pt idx="9">
                  <c:v>0.79816577987633885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92-744F-918E-A217A2CF4453}"/>
            </c:ext>
          </c:extLst>
        </c:ser>
        <c:ser>
          <c:idx val="7"/>
          <c:order val="7"/>
          <c:tx>
            <c:strRef>
              <c:f>Chart!$H$2</c:f>
              <c:strCache>
                <c:ptCount val="1"/>
                <c:pt idx="0">
                  <c:v>ELMo - nDCG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Chart!$H$3:$H$12</c:f>
              <c:numCache>
                <c:formatCode>General</c:formatCode>
                <c:ptCount val="10"/>
                <c:pt idx="0">
                  <c:v>0.71428571428571463</c:v>
                </c:pt>
                <c:pt idx="1">
                  <c:v>0.92731009119748831</c:v>
                </c:pt>
                <c:pt idx="2">
                  <c:v>0.90215923684883648</c:v>
                </c:pt>
                <c:pt idx="3">
                  <c:v>0.8000512955750535</c:v>
                </c:pt>
                <c:pt idx="4">
                  <c:v>0.84262156938138799</c:v>
                </c:pt>
                <c:pt idx="5">
                  <c:v>0.87526699317452572</c:v>
                </c:pt>
                <c:pt idx="6">
                  <c:v>0.88085130492319075</c:v>
                </c:pt>
                <c:pt idx="7">
                  <c:v>0.9175424603211032</c:v>
                </c:pt>
                <c:pt idx="8">
                  <c:v>0.91881242582462896</c:v>
                </c:pt>
                <c:pt idx="9">
                  <c:v>0.93456937753481184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92-744F-918E-A217A2CF4453}"/>
            </c:ext>
          </c:extLst>
        </c:ser>
        <c:ser>
          <c:idx val="8"/>
          <c:order val="8"/>
          <c:tx>
            <c:strRef>
              <c:f>Chart!$I$2</c:f>
              <c:strCache>
                <c:ptCount val="1"/>
                <c:pt idx="0">
                  <c:v>tfidf - nDCG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Chart!$I$3:$I$12</c:f>
              <c:numCache>
                <c:formatCode>General</c:formatCode>
                <c:ptCount val="10"/>
                <c:pt idx="0">
                  <c:v>0.1428571428571429</c:v>
                </c:pt>
                <c:pt idx="1">
                  <c:v>0.34700550406425923</c:v>
                </c:pt>
                <c:pt idx="2">
                  <c:v>0.55503073559228444</c:v>
                </c:pt>
                <c:pt idx="3">
                  <c:v>0.61973813120055843</c:v>
                </c:pt>
                <c:pt idx="4">
                  <c:v>0.65571523639878193</c:v>
                </c:pt>
                <c:pt idx="5">
                  <c:v>0.62320309330014301</c:v>
                </c:pt>
                <c:pt idx="6">
                  <c:v>0.68484245674760091</c:v>
                </c:pt>
                <c:pt idx="7">
                  <c:v>0.74435217854251934</c:v>
                </c:pt>
                <c:pt idx="8">
                  <c:v>0.77139169704226607</c:v>
                </c:pt>
                <c:pt idx="9">
                  <c:v>0.78929712082148407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92-744F-918E-A217A2CF4453}"/>
            </c:ext>
          </c:extLst>
        </c:ser>
        <c:ser>
          <c:idx val="9"/>
          <c:order val="9"/>
          <c:tx>
            <c:strRef>
              <c:f>Chart!$J$2</c:f>
              <c:strCache>
                <c:ptCount val="1"/>
                <c:pt idx="0">
                  <c:v>USE - nDCG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Chart!$J$3:$J$12</c:f>
              <c:numCache>
                <c:formatCode>General</c:formatCode>
                <c:ptCount val="10"/>
                <c:pt idx="0">
                  <c:v>0</c:v>
                </c:pt>
                <c:pt idx="1">
                  <c:v>0.92731009119748831</c:v>
                </c:pt>
                <c:pt idx="2">
                  <c:v>0.8231368934915092</c:v>
                </c:pt>
                <c:pt idx="3">
                  <c:v>0.73252037520470847</c:v>
                </c:pt>
                <c:pt idx="4">
                  <c:v>0.68686845024616927</c:v>
                </c:pt>
                <c:pt idx="5">
                  <c:v>0.68191059871081949</c:v>
                </c:pt>
                <c:pt idx="6">
                  <c:v>0.72301357185663262</c:v>
                </c:pt>
                <c:pt idx="7">
                  <c:v>0.76487941835419548</c:v>
                </c:pt>
                <c:pt idx="8">
                  <c:v>0.83010640745557651</c:v>
                </c:pt>
                <c:pt idx="9">
                  <c:v>0.89087737222035113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92-744F-918E-A217A2CF4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26656"/>
        <c:axId val="454727048"/>
      </c:lineChart>
      <c:catAx>
        <c:axId val="4547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27048"/>
        <c:crosses val="autoZero"/>
        <c:auto val="1"/>
        <c:lblAlgn val="ctr"/>
        <c:lblOffset val="100"/>
        <c:noMultiLvlLbl val="0"/>
      </c:catAx>
      <c:valAx>
        <c:axId val="45472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426720</xdr:colOff>
      <xdr:row>0</xdr:row>
      <xdr:rowOff>129540</xdr:rowOff>
    </xdr:from>
    <xdr:to>
      <xdr:col>20</xdr:col>
      <xdr:colOff>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zoomScale="70" zoomScaleNormal="70" workbookViewId="0">
      <selection sqref="A1:S13"/>
    </sheetView>
  </sheetViews>
  <sheetFormatPr baseColWidth="10" defaultColWidth="13.33203125" defaultRowHeight="15" x14ac:dyDescent="0.2"/>
  <cols>
    <col min="1" max="16384" width="13.33203125" style="1"/>
  </cols>
  <sheetData>
    <row r="1" spans="1:19" x14ac:dyDescent="0.2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 ht="16" x14ac:dyDescent="0.2">
      <c r="A2" s="1">
        <v>1945491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</v>
      </c>
      <c r="H2" s="2">
        <v>1</v>
      </c>
      <c r="I2" s="1">
        <v>1</v>
      </c>
      <c r="J2" s="1">
        <v>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f>F2*0.14+G2*0.21+H2*0.21+I2*0.08+J2*0.05+K2*0.05+L2*0+M2*0+N2*0+O2*0+P2*0.1+Q2*0.16</f>
        <v>1</v>
      </c>
    </row>
    <row r="4" spans="1:19" ht="16" x14ac:dyDescent="0.2">
      <c r="A4" s="1">
        <v>2881861</v>
      </c>
      <c r="B4" s="1" t="s">
        <v>30</v>
      </c>
      <c r="C4" s="1" t="s">
        <v>15</v>
      </c>
      <c r="D4" s="1" t="s">
        <v>15</v>
      </c>
      <c r="E4" s="1" t="s">
        <v>31</v>
      </c>
      <c r="F4" s="2">
        <v>8.9307006689999996E-2</v>
      </c>
      <c r="G4" s="2">
        <v>0.73339951039999995</v>
      </c>
      <c r="H4" s="2">
        <v>0.71927100420000001</v>
      </c>
      <c r="I4" s="1">
        <v>1</v>
      </c>
      <c r="J4" s="1">
        <v>0.88888888888888795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>
        <f t="shared" ref="R4:R13" si="0">F4*0.14+G4*0.21+H4*0.21+I4*0.08+J4*0.05+K4*0.05+L4*0+M4*0+N4*0+O4*0+P4*0.1+Q4*0.16</f>
        <v>0.75200823344704437</v>
      </c>
      <c r="S4" s="1">
        <v>4.6666666666666599</v>
      </c>
    </row>
    <row r="5" spans="1:19" ht="16" x14ac:dyDescent="0.2">
      <c r="A5" s="1">
        <v>560891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5.5577298820000003E-2</v>
      </c>
      <c r="G5" s="2">
        <v>0.73767495159999996</v>
      </c>
      <c r="H5" s="2">
        <v>0.73309266569999998</v>
      </c>
      <c r="I5" s="1">
        <v>0.84615384615384603</v>
      </c>
      <c r="J5" s="1">
        <v>0.88888888888888795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 s="1">
        <f t="shared" si="0"/>
        <v>0.73877877360455213</v>
      </c>
      <c r="S5" s="1">
        <v>3.3333333333333299</v>
      </c>
    </row>
    <row r="6" spans="1:19" ht="16" x14ac:dyDescent="0.2">
      <c r="A6" s="1">
        <v>1224625</v>
      </c>
      <c r="B6" s="1" t="s">
        <v>23</v>
      </c>
      <c r="C6" s="1" t="s">
        <v>15</v>
      </c>
      <c r="D6" s="1" t="s">
        <v>15</v>
      </c>
      <c r="E6" s="1" t="s">
        <v>24</v>
      </c>
      <c r="F6" s="2">
        <v>0</v>
      </c>
      <c r="G6" s="2">
        <v>0.70003259179999999</v>
      </c>
      <c r="H6" s="2">
        <v>0.51622617240000002</v>
      </c>
      <c r="I6" s="1">
        <v>0.76923076923076905</v>
      </c>
      <c r="J6" s="1">
        <v>0.88888888888888795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f t="shared" si="0"/>
        <v>0.62139724646490591</v>
      </c>
      <c r="S6" s="1">
        <v>3.3333333333333299</v>
      </c>
    </row>
    <row r="7" spans="1:19" ht="16" x14ac:dyDescent="0.2">
      <c r="A7" s="1">
        <v>1229904</v>
      </c>
      <c r="B7" s="1" t="s">
        <v>25</v>
      </c>
      <c r="C7" s="1" t="s">
        <v>15</v>
      </c>
      <c r="D7" s="1" t="s">
        <v>15</v>
      </c>
      <c r="E7" s="1" t="s">
        <v>24</v>
      </c>
      <c r="F7" s="2">
        <v>0</v>
      </c>
      <c r="G7" s="2">
        <v>0.70173108579999999</v>
      </c>
      <c r="H7" s="2">
        <v>0.50679171089999997</v>
      </c>
      <c r="I7" s="1">
        <v>0.76923076923076905</v>
      </c>
      <c r="J7" s="1">
        <v>0.88888888888888795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R7" s="1">
        <f t="shared" si="0"/>
        <v>0.61977269328990592</v>
      </c>
      <c r="S7" s="1">
        <v>3.3333333333333299</v>
      </c>
    </row>
    <row r="8" spans="1:19" ht="16" x14ac:dyDescent="0.2">
      <c r="A8" s="1">
        <v>1330863</v>
      </c>
      <c r="B8" s="1" t="s">
        <v>26</v>
      </c>
      <c r="C8" s="1" t="s">
        <v>15</v>
      </c>
      <c r="D8" s="1" t="s">
        <v>15</v>
      </c>
      <c r="E8" s="1" t="s">
        <v>27</v>
      </c>
      <c r="F8" s="2">
        <v>5.4139436450000002E-2</v>
      </c>
      <c r="G8" s="2">
        <v>0.68432283400000005</v>
      </c>
      <c r="H8" s="2">
        <v>0.61378085609999999</v>
      </c>
      <c r="I8" s="1">
        <v>0.53846153846153799</v>
      </c>
      <c r="J8" s="1">
        <v>0.77777777777777701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f t="shared" si="0"/>
        <v>0.67214710798981192</v>
      </c>
      <c r="S8" s="1">
        <v>2.6666666666666599</v>
      </c>
    </row>
    <row r="9" spans="1:19" ht="16" x14ac:dyDescent="0.2">
      <c r="A9" s="1">
        <v>3251083</v>
      </c>
      <c r="B9" s="1" t="s">
        <v>32</v>
      </c>
      <c r="C9" s="1" t="s">
        <v>15</v>
      </c>
      <c r="D9" s="1" t="s">
        <v>15</v>
      </c>
      <c r="E9" s="1" t="s">
        <v>33</v>
      </c>
      <c r="F9" s="2">
        <v>0.13945568329999999</v>
      </c>
      <c r="G9" s="2">
        <v>0.71905332799999999</v>
      </c>
      <c r="H9" s="2">
        <v>0.62057828900000001</v>
      </c>
      <c r="I9" s="1">
        <v>0.61538461538461497</v>
      </c>
      <c r="J9" s="1">
        <v>0.88888888888888795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R9" s="1">
        <f t="shared" si="0"/>
        <v>0.70452164890721358</v>
      </c>
      <c r="S9" s="1">
        <v>2.6666666666666599</v>
      </c>
    </row>
    <row r="10" spans="1:19" ht="16" x14ac:dyDescent="0.2">
      <c r="A10" s="1">
        <v>867867</v>
      </c>
      <c r="B10" s="1" t="s">
        <v>21</v>
      </c>
      <c r="C10" s="1" t="s">
        <v>15</v>
      </c>
      <c r="D10" s="1" t="s">
        <v>15</v>
      </c>
      <c r="E10" s="1" t="s">
        <v>22</v>
      </c>
      <c r="F10" s="2">
        <v>0</v>
      </c>
      <c r="G10" s="2">
        <v>0.6977060437</v>
      </c>
      <c r="H10" s="2">
        <v>0.6367918253</v>
      </c>
      <c r="I10" s="1">
        <v>0.84615384615384603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f t="shared" si="0"/>
        <v>0.65793686018230779</v>
      </c>
      <c r="S10" s="1">
        <v>1.6666666666666601</v>
      </c>
    </row>
    <row r="11" spans="1:19" ht="16" x14ac:dyDescent="0.2">
      <c r="A11" s="1">
        <v>3663888</v>
      </c>
      <c r="B11" s="1" t="s">
        <v>34</v>
      </c>
      <c r="C11" s="1" t="s">
        <v>15</v>
      </c>
      <c r="D11" s="1" t="s">
        <v>35</v>
      </c>
      <c r="E11" s="1" t="s">
        <v>15</v>
      </c>
      <c r="F11" s="2">
        <v>0</v>
      </c>
      <c r="G11" s="2">
        <v>0.51708132029999998</v>
      </c>
      <c r="H11" s="2">
        <v>0.71776330470000005</v>
      </c>
      <c r="I11" s="1">
        <v>7.6923076923076802E-2</v>
      </c>
      <c r="J11" s="1">
        <v>0.77777777777777701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f t="shared" si="0"/>
        <v>0.30436010629273497</v>
      </c>
      <c r="S11" s="1">
        <v>1.3333333333333299</v>
      </c>
    </row>
    <row r="12" spans="1:19" ht="16" x14ac:dyDescent="0.2">
      <c r="A12" s="1">
        <v>206969</v>
      </c>
      <c r="B12" s="1" t="s">
        <v>17</v>
      </c>
      <c r="C12" s="1" t="s">
        <v>18</v>
      </c>
      <c r="D12" s="1" t="s">
        <v>15</v>
      </c>
      <c r="E12" s="1" t="s">
        <v>15</v>
      </c>
      <c r="F12" s="2">
        <v>0.22014452940000001</v>
      </c>
      <c r="G12" s="2">
        <v>0.70925164220000003</v>
      </c>
      <c r="H12" s="2">
        <v>0.69091057779999998</v>
      </c>
      <c r="I12" s="1">
        <v>0.53846153846153799</v>
      </c>
      <c r="J12" s="1">
        <v>0.88888888888888795</v>
      </c>
      <c r="K12" s="1">
        <v>1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f t="shared" si="0"/>
        <v>0.46237566783736733</v>
      </c>
      <c r="S12" s="1">
        <v>0.66666666666666596</v>
      </c>
    </row>
    <row r="13" spans="1:19" ht="16" x14ac:dyDescent="0.2">
      <c r="A13" s="1">
        <v>2247438</v>
      </c>
      <c r="B13" s="1" t="s">
        <v>28</v>
      </c>
      <c r="C13" s="1" t="s">
        <v>29</v>
      </c>
      <c r="D13" s="1" t="s">
        <v>15</v>
      </c>
      <c r="E13" s="1" t="s">
        <v>15</v>
      </c>
      <c r="F13" s="2">
        <v>4.9299809370000003E-2</v>
      </c>
      <c r="G13" s="2">
        <v>0.60441237690000005</v>
      </c>
      <c r="H13" s="2">
        <v>0.7096135616</v>
      </c>
      <c r="I13" s="1">
        <v>0.61538461538461497</v>
      </c>
      <c r="J13" s="1">
        <v>0.88888888888888795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 t="shared" si="0"/>
        <v>0.42652263407201357</v>
      </c>
      <c r="S13" s="1">
        <v>0.66666666666666596</v>
      </c>
    </row>
    <row r="15" spans="1:19" ht="16" x14ac:dyDescent="0.2">
      <c r="F15" s="2"/>
      <c r="G15" s="2"/>
      <c r="H15" s="2"/>
    </row>
    <row r="20" spans="6:8" ht="16" x14ac:dyDescent="0.2">
      <c r="F20" s="2"/>
      <c r="G20" s="2"/>
      <c r="H20" s="2"/>
    </row>
    <row r="21" spans="6:8" ht="16" x14ac:dyDescent="0.2">
      <c r="F21" s="2"/>
      <c r="G21" s="2"/>
      <c r="H21" s="2"/>
    </row>
    <row r="22" spans="6:8" ht="16" x14ac:dyDescent="0.2">
      <c r="F22" s="2"/>
      <c r="G22" s="2"/>
      <c r="H22" s="2"/>
    </row>
    <row r="23" spans="6:8" ht="16" x14ac:dyDescent="0.2">
      <c r="F23" s="2"/>
      <c r="G23" s="2"/>
      <c r="H23" s="2"/>
    </row>
    <row r="24" spans="6:8" ht="16" x14ac:dyDescent="0.2">
      <c r="F24" s="2"/>
      <c r="G24" s="2"/>
      <c r="H24" s="2"/>
    </row>
    <row r="25" spans="6:8" ht="16" x14ac:dyDescent="0.2">
      <c r="F25" s="2"/>
      <c r="G25" s="2"/>
      <c r="H25" s="2"/>
    </row>
    <row r="26" spans="6:8" ht="16" x14ac:dyDescent="0.2">
      <c r="F26" s="2"/>
      <c r="G26" s="2"/>
      <c r="H26" s="2"/>
    </row>
    <row r="27" spans="6:8" ht="16" x14ac:dyDescent="0.2">
      <c r="F27" s="2"/>
      <c r="G27" s="2"/>
      <c r="H27" s="2"/>
    </row>
    <row r="28" spans="6:8" ht="16" x14ac:dyDescent="0.2">
      <c r="F28" s="2"/>
      <c r="G28" s="2"/>
      <c r="H28" s="2"/>
    </row>
  </sheetData>
  <sortState ref="A4:S28">
    <sortCondition descending="1" ref="S4:S28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"/>
  <sheetViews>
    <sheetView workbookViewId="0">
      <selection activeCell="O4" sqref="O4:O13"/>
    </sheetView>
  </sheetViews>
  <sheetFormatPr baseColWidth="10" defaultColWidth="8.83203125" defaultRowHeight="15" x14ac:dyDescent="0.2"/>
  <sheetData>
    <row r="1" spans="1:15" x14ac:dyDescent="0.2">
      <c r="A1" s="1"/>
      <c r="B1" s="1"/>
      <c r="C1" s="1"/>
      <c r="D1" s="1"/>
      <c r="E1" s="1"/>
      <c r="F1" s="1" t="s">
        <v>1</v>
      </c>
      <c r="G1" s="1" t="s">
        <v>13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41</v>
      </c>
      <c r="N1" s="1" t="s">
        <v>40</v>
      </c>
      <c r="O1" s="1" t="s">
        <v>42</v>
      </c>
    </row>
    <row r="2" spans="1:15" ht="16" x14ac:dyDescent="0.2">
      <c r="A2" s="1">
        <v>1945491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/>
      <c r="I2" s="1"/>
      <c r="J2" s="1"/>
      <c r="K2" s="1"/>
      <c r="L2" s="1"/>
      <c r="M2" s="1"/>
      <c r="N2" s="1"/>
      <c r="O2" s="1"/>
    </row>
    <row r="3" spans="1:15" x14ac:dyDescent="0.2">
      <c r="A3" s="1"/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</row>
    <row r="4" spans="1:15" ht="16" x14ac:dyDescent="0.2">
      <c r="A4" s="1">
        <v>560891</v>
      </c>
      <c r="B4" s="1" t="s">
        <v>19</v>
      </c>
      <c r="C4" s="1" t="s">
        <v>15</v>
      </c>
      <c r="D4" s="1" t="s">
        <v>15</v>
      </c>
      <c r="E4" s="1" t="s">
        <v>20</v>
      </c>
      <c r="F4" s="2">
        <v>0.73767495159999996</v>
      </c>
      <c r="G4" s="1">
        <v>3.3333333333333299</v>
      </c>
      <c r="I4" s="1">
        <v>1</v>
      </c>
      <c r="J4" s="1">
        <v>3.3333333333333299</v>
      </c>
      <c r="K4" s="1">
        <f>LOG(I4+1, 2)</f>
        <v>1</v>
      </c>
      <c r="L4" s="1">
        <f>J4/K4</f>
        <v>3.3333333333333299</v>
      </c>
      <c r="M4" s="1">
        <f>L4</f>
        <v>3.3333333333333299</v>
      </c>
      <c r="N4" s="1">
        <v>4.6666666666666599</v>
      </c>
      <c r="O4" s="1">
        <f>M4/N4</f>
        <v>0.71428571428571463</v>
      </c>
    </row>
    <row r="5" spans="1:15" ht="16" x14ac:dyDescent="0.2">
      <c r="A5" s="1">
        <v>2881861</v>
      </c>
      <c r="B5" s="1" t="s">
        <v>30</v>
      </c>
      <c r="C5" s="1" t="s">
        <v>15</v>
      </c>
      <c r="D5" s="1" t="s">
        <v>15</v>
      </c>
      <c r="E5" s="1" t="s">
        <v>31</v>
      </c>
      <c r="F5" s="2">
        <v>0.73339951039999995</v>
      </c>
      <c r="G5" s="1">
        <v>4.6666666666666599</v>
      </c>
      <c r="I5" s="1">
        <v>2</v>
      </c>
      <c r="J5" s="1">
        <v>4.6666666666666599</v>
      </c>
      <c r="K5" s="1">
        <f t="shared" ref="K5:K13" si="0">LOG(I5+1, 2)</f>
        <v>1.5849625007211563</v>
      </c>
      <c r="L5" s="1">
        <f t="shared" ref="L5:L13" si="1">J5/K5</f>
        <v>2.9443388500001304</v>
      </c>
      <c r="M5" s="1">
        <f>SUM(L$4:L5)</f>
        <v>6.2776721833334603</v>
      </c>
      <c r="N5" s="1">
        <v>6.7697658452381821</v>
      </c>
      <c r="O5" s="1">
        <f t="shared" ref="O5:O13" si="2">M5/N5</f>
        <v>0.92731009119748831</v>
      </c>
    </row>
    <row r="6" spans="1:15" ht="16" x14ac:dyDescent="0.2">
      <c r="A6" s="1">
        <v>3251083</v>
      </c>
      <c r="B6" s="1" t="s">
        <v>32</v>
      </c>
      <c r="C6" s="1" t="s">
        <v>15</v>
      </c>
      <c r="D6" s="1" t="s">
        <v>15</v>
      </c>
      <c r="E6" s="1" t="s">
        <v>33</v>
      </c>
      <c r="F6" s="2">
        <v>0.71905332799999999</v>
      </c>
      <c r="G6" s="1">
        <v>2.6666666666666599</v>
      </c>
      <c r="I6" s="1">
        <v>3</v>
      </c>
      <c r="J6" s="1">
        <v>2.6666666666666599</v>
      </c>
      <c r="K6" s="1">
        <f t="shared" si="0"/>
        <v>2</v>
      </c>
      <c r="L6" s="1">
        <f t="shared" si="1"/>
        <v>1.3333333333333299</v>
      </c>
      <c r="M6" s="1">
        <f>SUM(L$4:L6)</f>
        <v>7.6110055166667898</v>
      </c>
      <c r="N6" s="1">
        <v>8.4364325119048473</v>
      </c>
      <c r="O6" s="1">
        <f t="shared" si="2"/>
        <v>0.90215923684883648</v>
      </c>
    </row>
    <row r="7" spans="1:15" ht="16" x14ac:dyDescent="0.2">
      <c r="A7" s="1">
        <v>206969</v>
      </c>
      <c r="B7" s="1" t="s">
        <v>17</v>
      </c>
      <c r="C7" s="1" t="s">
        <v>18</v>
      </c>
      <c r="D7" s="1" t="s">
        <v>15</v>
      </c>
      <c r="E7" s="1" t="s">
        <v>15</v>
      </c>
      <c r="F7" s="2">
        <v>0.70925164220000003</v>
      </c>
      <c r="G7" s="1">
        <v>0.66666666666666596</v>
      </c>
      <c r="I7" s="1">
        <v>4</v>
      </c>
      <c r="J7" s="1">
        <v>0.66666666666666596</v>
      </c>
      <c r="K7" s="1">
        <f t="shared" si="0"/>
        <v>2.3219280948873622</v>
      </c>
      <c r="L7" s="1">
        <f t="shared" si="1"/>
        <v>0.28711770538226178</v>
      </c>
      <c r="M7" s="1">
        <f>SUM(L$4:L7)</f>
        <v>7.8981232220490512</v>
      </c>
      <c r="N7" s="1">
        <v>9.8720210388161558</v>
      </c>
      <c r="O7" s="1">
        <f t="shared" si="2"/>
        <v>0.8000512955750535</v>
      </c>
    </row>
    <row r="8" spans="1:15" ht="16" x14ac:dyDescent="0.2">
      <c r="A8" s="1">
        <v>1229904</v>
      </c>
      <c r="B8" s="1" t="s">
        <v>25</v>
      </c>
      <c r="C8" s="1" t="s">
        <v>15</v>
      </c>
      <c r="D8" s="1" t="s">
        <v>15</v>
      </c>
      <c r="E8" s="1" t="s">
        <v>24</v>
      </c>
      <c r="F8" s="2">
        <v>0.70173108579999999</v>
      </c>
      <c r="G8" s="1">
        <v>3.3333333333333299</v>
      </c>
      <c r="I8" s="1">
        <v>5</v>
      </c>
      <c r="J8" s="1">
        <v>3.3333333333333299</v>
      </c>
      <c r="K8" s="1">
        <f t="shared" si="0"/>
        <v>2.5849625007211561</v>
      </c>
      <c r="L8" s="1">
        <f t="shared" si="1"/>
        <v>1.2895093574484706</v>
      </c>
      <c r="M8" s="1">
        <f>SUM(L$4:L8)</f>
        <v>9.1876325794975209</v>
      </c>
      <c r="N8" s="1">
        <v>10.90362852477493</v>
      </c>
      <c r="O8" s="1">
        <f t="shared" si="2"/>
        <v>0.84262156938138799</v>
      </c>
    </row>
    <row r="9" spans="1:15" ht="16" x14ac:dyDescent="0.2">
      <c r="A9" s="1">
        <v>1224625</v>
      </c>
      <c r="B9" s="1" t="s">
        <v>23</v>
      </c>
      <c r="C9" s="1" t="s">
        <v>15</v>
      </c>
      <c r="D9" s="1" t="s">
        <v>15</v>
      </c>
      <c r="E9" s="1" t="s">
        <v>24</v>
      </c>
      <c r="F9" s="2">
        <v>0.70003259179999999</v>
      </c>
      <c r="G9" s="1">
        <v>3.3333333333333299</v>
      </c>
      <c r="I9" s="1">
        <v>6</v>
      </c>
      <c r="J9" s="1">
        <v>3.3333333333333299</v>
      </c>
      <c r="K9" s="1">
        <f t="shared" si="0"/>
        <v>2.8073549220576042</v>
      </c>
      <c r="L9" s="1">
        <f t="shared" si="1"/>
        <v>1.1873572903600726</v>
      </c>
      <c r="M9" s="1">
        <f>SUM(L$4:L9)</f>
        <v>10.374989869857593</v>
      </c>
      <c r="N9" s="1">
        <v>11.853514357062988</v>
      </c>
      <c r="O9" s="1">
        <f t="shared" si="2"/>
        <v>0.87526699317452572</v>
      </c>
    </row>
    <row r="10" spans="1:15" ht="16" x14ac:dyDescent="0.2">
      <c r="A10" s="1">
        <v>867867</v>
      </c>
      <c r="B10" s="1" t="s">
        <v>21</v>
      </c>
      <c r="C10" s="1" t="s">
        <v>15</v>
      </c>
      <c r="D10" s="1" t="s">
        <v>15</v>
      </c>
      <c r="E10" s="1" t="s">
        <v>22</v>
      </c>
      <c r="F10" s="2">
        <v>0.6977060437</v>
      </c>
      <c r="G10" s="1">
        <v>1.6666666666666601</v>
      </c>
      <c r="I10" s="1">
        <v>7</v>
      </c>
      <c r="J10" s="1">
        <v>1.6666666666666601</v>
      </c>
      <c r="K10" s="1">
        <f t="shared" si="0"/>
        <v>3</v>
      </c>
      <c r="L10" s="1">
        <f t="shared" si="1"/>
        <v>0.55555555555555336</v>
      </c>
      <c r="M10" s="1">
        <f>SUM(L$4:L10)</f>
        <v>10.930545425413147</v>
      </c>
      <c r="N10" s="1">
        <v>12.409069912618541</v>
      </c>
      <c r="O10" s="1">
        <f t="shared" si="2"/>
        <v>0.88085130492319075</v>
      </c>
    </row>
    <row r="11" spans="1:15" ht="16" x14ac:dyDescent="0.2">
      <c r="A11" s="1">
        <v>1330863</v>
      </c>
      <c r="B11" s="1" t="s">
        <v>26</v>
      </c>
      <c r="C11" s="1" t="s">
        <v>15</v>
      </c>
      <c r="D11" s="1" t="s">
        <v>15</v>
      </c>
      <c r="E11" s="1" t="s">
        <v>27</v>
      </c>
      <c r="F11" s="2">
        <v>0.68432283400000005</v>
      </c>
      <c r="G11" s="1">
        <v>2.6666666666666599</v>
      </c>
      <c r="I11" s="1">
        <v>8</v>
      </c>
      <c r="J11" s="1">
        <v>2.6666666666666599</v>
      </c>
      <c r="K11" s="1">
        <f t="shared" si="0"/>
        <v>3.1699250014423126</v>
      </c>
      <c r="L11" s="1">
        <f t="shared" si="1"/>
        <v>0.84123967142860767</v>
      </c>
      <c r="M11" s="1">
        <f>SUM(L$4:L11)</f>
        <v>11.771785096841754</v>
      </c>
      <c r="N11" s="1">
        <v>12.829689748332845</v>
      </c>
      <c r="O11" s="1">
        <f t="shared" si="2"/>
        <v>0.9175424603211032</v>
      </c>
    </row>
    <row r="12" spans="1:15" ht="16" x14ac:dyDescent="0.2">
      <c r="A12" s="1">
        <v>2247438</v>
      </c>
      <c r="B12" s="1" t="s">
        <v>28</v>
      </c>
      <c r="C12" s="1" t="s">
        <v>29</v>
      </c>
      <c r="D12" s="1" t="s">
        <v>15</v>
      </c>
      <c r="E12" s="1" t="s">
        <v>15</v>
      </c>
      <c r="F12" s="2">
        <v>0.60441237690000005</v>
      </c>
      <c r="G12" s="1">
        <v>0.66666666666666596</v>
      </c>
      <c r="I12" s="1">
        <v>9</v>
      </c>
      <c r="J12" s="1">
        <v>0.66666666666666596</v>
      </c>
      <c r="K12" s="1">
        <f t="shared" si="0"/>
        <v>3.3219280948873626</v>
      </c>
      <c r="L12" s="1">
        <f t="shared" si="1"/>
        <v>0.20068666377598723</v>
      </c>
      <c r="M12" s="1">
        <f>SUM(L$4:L12)</f>
        <v>11.972471760617742</v>
      </c>
      <c r="N12" s="1">
        <v>13.030376412108833</v>
      </c>
      <c r="O12" s="1">
        <f t="shared" si="2"/>
        <v>0.91881242582462896</v>
      </c>
    </row>
    <row r="13" spans="1:15" ht="16" x14ac:dyDescent="0.2">
      <c r="A13" s="1">
        <v>3663888</v>
      </c>
      <c r="B13" s="1" t="s">
        <v>34</v>
      </c>
      <c r="C13" s="1" t="s">
        <v>15</v>
      </c>
      <c r="D13" s="1" t="s">
        <v>35</v>
      </c>
      <c r="E13" s="1" t="s">
        <v>15</v>
      </c>
      <c r="F13" s="2">
        <v>0.51708132029999998</v>
      </c>
      <c r="G13" s="1">
        <v>1.3333333333333299</v>
      </c>
      <c r="I13" s="1">
        <v>10</v>
      </c>
      <c r="J13" s="1">
        <v>1.3333333333333299</v>
      </c>
      <c r="K13" s="1">
        <f t="shared" si="0"/>
        <v>3.4594316186372978</v>
      </c>
      <c r="L13" s="1">
        <f t="shared" si="1"/>
        <v>0.38541976842384945</v>
      </c>
      <c r="M13" s="1">
        <f>SUM(L$4:L13)</f>
        <v>12.357891529041591</v>
      </c>
      <c r="N13" s="1">
        <v>13.223086296320758</v>
      </c>
      <c r="O13" s="1">
        <f t="shared" si="2"/>
        <v>0.93456937753481184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"/>
  <sheetViews>
    <sheetView workbookViewId="0">
      <selection activeCell="O4" sqref="O4:O13"/>
    </sheetView>
  </sheetViews>
  <sheetFormatPr baseColWidth="10" defaultColWidth="8.83203125" defaultRowHeight="15" x14ac:dyDescent="0.2"/>
  <sheetData>
    <row r="1" spans="1:15" x14ac:dyDescent="0.2">
      <c r="A1" s="1"/>
      <c r="B1" s="1"/>
      <c r="C1" s="1"/>
      <c r="D1" s="1"/>
      <c r="E1" s="1"/>
      <c r="F1" s="1" t="s">
        <v>0</v>
      </c>
      <c r="G1" s="1" t="s">
        <v>13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41</v>
      </c>
      <c r="N1" s="1" t="s">
        <v>40</v>
      </c>
      <c r="O1" s="1" t="s">
        <v>42</v>
      </c>
    </row>
    <row r="2" spans="1:15" ht="16" x14ac:dyDescent="0.2">
      <c r="A2" s="1">
        <v>1945491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/>
      <c r="I2" s="1"/>
      <c r="J2" s="1"/>
      <c r="K2" s="1"/>
      <c r="L2" s="1"/>
      <c r="M2" s="1"/>
      <c r="N2" s="1"/>
      <c r="O2" s="1"/>
    </row>
    <row r="3" spans="1:15" x14ac:dyDescent="0.2">
      <c r="A3" s="1"/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</row>
    <row r="4" spans="1:15" ht="16" x14ac:dyDescent="0.2">
      <c r="A4" s="1">
        <v>206969</v>
      </c>
      <c r="B4" s="1" t="s">
        <v>17</v>
      </c>
      <c r="C4" s="1" t="s">
        <v>18</v>
      </c>
      <c r="D4" s="1" t="s">
        <v>15</v>
      </c>
      <c r="E4" s="1" t="s">
        <v>15</v>
      </c>
      <c r="F4" s="2">
        <v>0.22014452940000001</v>
      </c>
      <c r="G4" s="1">
        <v>0.66666666666666596</v>
      </c>
      <c r="I4" s="1">
        <v>1</v>
      </c>
      <c r="J4" s="1">
        <v>0.66666666666666596</v>
      </c>
      <c r="K4" s="1">
        <f>LOG(I4+1, 2)</f>
        <v>1</v>
      </c>
      <c r="L4" s="1">
        <f>J4/K4</f>
        <v>0.66666666666666596</v>
      </c>
      <c r="M4" s="1">
        <f>L4</f>
        <v>0.66666666666666596</v>
      </c>
      <c r="N4" s="1">
        <v>4.6666666666666599</v>
      </c>
      <c r="O4" s="1">
        <f>M4/N4</f>
        <v>0.1428571428571429</v>
      </c>
    </row>
    <row r="5" spans="1:15" ht="16" x14ac:dyDescent="0.2">
      <c r="A5" s="1">
        <v>3251083</v>
      </c>
      <c r="B5" s="1" t="s">
        <v>32</v>
      </c>
      <c r="C5" s="1" t="s">
        <v>15</v>
      </c>
      <c r="D5" s="1" t="s">
        <v>15</v>
      </c>
      <c r="E5" s="1" t="s">
        <v>33</v>
      </c>
      <c r="F5" s="2">
        <v>0.13945568329999999</v>
      </c>
      <c r="G5" s="1">
        <v>2.6666666666666599</v>
      </c>
      <c r="I5" s="1">
        <v>2</v>
      </c>
      <c r="J5" s="1">
        <v>2.6666666666666599</v>
      </c>
      <c r="K5" s="1">
        <f t="shared" ref="K5:K13" si="0">LOG(I5+1, 2)</f>
        <v>1.5849625007211563</v>
      </c>
      <c r="L5" s="1">
        <f t="shared" ref="L5:L13" si="1">J5/K5</f>
        <v>1.6824793428572153</v>
      </c>
      <c r="M5" s="1">
        <f>SUM(L$4:L5)</f>
        <v>2.3491460095238814</v>
      </c>
      <c r="N5" s="1">
        <v>6.7697658452381821</v>
      </c>
      <c r="O5" s="1">
        <f t="shared" ref="O5:O13" si="2">M5/N5</f>
        <v>0.34700550406425923</v>
      </c>
    </row>
    <row r="6" spans="1:15" ht="16" x14ac:dyDescent="0.2">
      <c r="A6" s="1">
        <v>2881861</v>
      </c>
      <c r="B6" s="1" t="s">
        <v>30</v>
      </c>
      <c r="C6" s="1" t="s">
        <v>15</v>
      </c>
      <c r="D6" s="1" t="s">
        <v>15</v>
      </c>
      <c r="E6" s="1" t="s">
        <v>31</v>
      </c>
      <c r="F6" s="2">
        <v>8.9307006689999996E-2</v>
      </c>
      <c r="G6" s="1">
        <v>4.6666666666666599</v>
      </c>
      <c r="I6" s="1">
        <v>3</v>
      </c>
      <c r="J6" s="1">
        <v>4.6666666666666599</v>
      </c>
      <c r="K6" s="1">
        <f t="shared" si="0"/>
        <v>2</v>
      </c>
      <c r="L6" s="1">
        <f t="shared" si="1"/>
        <v>2.3333333333333299</v>
      </c>
      <c r="M6" s="1">
        <f>SUM(L$4:L6)</f>
        <v>4.6824793428572118</v>
      </c>
      <c r="N6" s="1">
        <v>8.4364325119048473</v>
      </c>
      <c r="O6" s="1">
        <f t="shared" si="2"/>
        <v>0.55503073559228444</v>
      </c>
    </row>
    <row r="7" spans="1:15" ht="16" x14ac:dyDescent="0.2">
      <c r="A7" s="1">
        <v>560891</v>
      </c>
      <c r="B7" s="1" t="s">
        <v>19</v>
      </c>
      <c r="C7" s="1" t="s">
        <v>15</v>
      </c>
      <c r="D7" s="1" t="s">
        <v>15</v>
      </c>
      <c r="E7" s="1" t="s">
        <v>20</v>
      </c>
      <c r="F7" s="2">
        <v>5.5577298820000003E-2</v>
      </c>
      <c r="G7" s="1">
        <v>3.3333333333333299</v>
      </c>
      <c r="I7" s="1">
        <v>4</v>
      </c>
      <c r="J7" s="1">
        <v>3.3333333333333299</v>
      </c>
      <c r="K7" s="1">
        <f t="shared" si="0"/>
        <v>2.3219280948873622</v>
      </c>
      <c r="L7" s="1">
        <f t="shared" si="1"/>
        <v>1.4355885269113089</v>
      </c>
      <c r="M7" s="1">
        <f>SUM(L$4:L7)</f>
        <v>6.1180678697685202</v>
      </c>
      <c r="N7" s="1">
        <v>9.8720210388161558</v>
      </c>
      <c r="O7" s="1">
        <f t="shared" si="2"/>
        <v>0.61973813120055843</v>
      </c>
    </row>
    <row r="8" spans="1:15" ht="16" x14ac:dyDescent="0.2">
      <c r="A8" s="1">
        <v>1330863</v>
      </c>
      <c r="B8" s="1" t="s">
        <v>26</v>
      </c>
      <c r="C8" s="1" t="s">
        <v>15</v>
      </c>
      <c r="D8" s="1" t="s">
        <v>15</v>
      </c>
      <c r="E8" s="1" t="s">
        <v>27</v>
      </c>
      <c r="F8" s="2">
        <v>5.4139436450000002E-2</v>
      </c>
      <c r="G8" s="1">
        <v>2.6666666666666599</v>
      </c>
      <c r="I8" s="1">
        <v>5</v>
      </c>
      <c r="J8" s="1">
        <v>2.6666666666666599</v>
      </c>
      <c r="K8" s="1">
        <f t="shared" si="0"/>
        <v>2.5849625007211561</v>
      </c>
      <c r="L8" s="1">
        <f t="shared" si="1"/>
        <v>1.0316074859587749</v>
      </c>
      <c r="M8" s="1">
        <f>SUM(L$4:L8)</f>
        <v>7.149675355727295</v>
      </c>
      <c r="N8" s="1">
        <v>10.90362852477493</v>
      </c>
      <c r="O8" s="1">
        <f t="shared" si="2"/>
        <v>0.65571523639878193</v>
      </c>
    </row>
    <row r="9" spans="1:15" ht="16" x14ac:dyDescent="0.2">
      <c r="A9" s="1">
        <v>2247438</v>
      </c>
      <c r="B9" s="1" t="s">
        <v>28</v>
      </c>
      <c r="C9" s="1" t="s">
        <v>29</v>
      </c>
      <c r="D9" s="1" t="s">
        <v>15</v>
      </c>
      <c r="E9" s="1" t="s">
        <v>15</v>
      </c>
      <c r="F9" s="2">
        <v>4.9299809370000003E-2</v>
      </c>
      <c r="G9" s="1">
        <v>0.66666666666666596</v>
      </c>
      <c r="I9" s="1">
        <v>6</v>
      </c>
      <c r="J9" s="1">
        <v>0.66666666666666596</v>
      </c>
      <c r="K9" s="1">
        <f t="shared" si="0"/>
        <v>2.8073549220576042</v>
      </c>
      <c r="L9" s="1">
        <f t="shared" si="1"/>
        <v>0.23747145807201453</v>
      </c>
      <c r="M9" s="1">
        <f>SUM(L$4:L9)</f>
        <v>7.3871468137993093</v>
      </c>
      <c r="N9" s="1">
        <v>11.853514357062988</v>
      </c>
      <c r="O9" s="1">
        <f t="shared" si="2"/>
        <v>0.62320309330014301</v>
      </c>
    </row>
    <row r="10" spans="1:15" ht="16" x14ac:dyDescent="0.2">
      <c r="A10" s="1">
        <v>1224625</v>
      </c>
      <c r="B10" s="1" t="s">
        <v>23</v>
      </c>
      <c r="C10" s="1" t="s">
        <v>15</v>
      </c>
      <c r="D10" s="1" t="s">
        <v>15</v>
      </c>
      <c r="E10" s="1" t="s">
        <v>24</v>
      </c>
      <c r="F10" s="2">
        <v>0</v>
      </c>
      <c r="G10" s="1">
        <v>3.3333333333333299</v>
      </c>
      <c r="I10" s="1">
        <v>7</v>
      </c>
      <c r="J10" s="1">
        <v>3.3333333333333299</v>
      </c>
      <c r="K10" s="1">
        <f t="shared" si="0"/>
        <v>3</v>
      </c>
      <c r="L10" s="1">
        <f t="shared" si="1"/>
        <v>1.1111111111111101</v>
      </c>
      <c r="M10" s="1">
        <f>SUM(L$4:L10)</f>
        <v>8.4982579249104191</v>
      </c>
      <c r="N10" s="1">
        <v>12.409069912618541</v>
      </c>
      <c r="O10" s="1">
        <f t="shared" si="2"/>
        <v>0.68484245674760091</v>
      </c>
    </row>
    <row r="11" spans="1:15" ht="16" x14ac:dyDescent="0.2">
      <c r="A11" s="1">
        <v>1229904</v>
      </c>
      <c r="B11" s="1" t="s">
        <v>25</v>
      </c>
      <c r="C11" s="1" t="s">
        <v>15</v>
      </c>
      <c r="D11" s="1" t="s">
        <v>15</v>
      </c>
      <c r="E11" s="1" t="s">
        <v>24</v>
      </c>
      <c r="F11" s="2">
        <v>0</v>
      </c>
      <c r="G11" s="1">
        <v>3.3333333333333299</v>
      </c>
      <c r="I11" s="1">
        <v>8</v>
      </c>
      <c r="J11" s="1">
        <v>3.3333333333333299</v>
      </c>
      <c r="K11" s="1">
        <f t="shared" si="0"/>
        <v>3.1699250014423126</v>
      </c>
      <c r="L11" s="1">
        <f t="shared" si="1"/>
        <v>1.0515495892857611</v>
      </c>
      <c r="M11" s="1">
        <f>SUM(L$4:L11)</f>
        <v>9.5498075141961802</v>
      </c>
      <c r="N11" s="1">
        <v>12.829689748332845</v>
      </c>
      <c r="O11" s="1">
        <f t="shared" si="2"/>
        <v>0.74435217854251934</v>
      </c>
    </row>
    <row r="12" spans="1:15" ht="16" x14ac:dyDescent="0.2">
      <c r="A12" s="1">
        <v>867867</v>
      </c>
      <c r="B12" s="1" t="s">
        <v>21</v>
      </c>
      <c r="C12" s="1" t="s">
        <v>15</v>
      </c>
      <c r="D12" s="1" t="s">
        <v>15</v>
      </c>
      <c r="E12" s="1" t="s">
        <v>22</v>
      </c>
      <c r="F12" s="2">
        <v>0</v>
      </c>
      <c r="G12" s="1">
        <v>1.6666666666666601</v>
      </c>
      <c r="I12" s="1">
        <v>9</v>
      </c>
      <c r="J12" s="1">
        <v>1.6666666666666601</v>
      </c>
      <c r="K12" s="1">
        <f t="shared" si="0"/>
        <v>3.3219280948873626</v>
      </c>
      <c r="L12" s="1">
        <f t="shared" si="1"/>
        <v>0.50171665943996668</v>
      </c>
      <c r="M12" s="1">
        <f>SUM(L$4:L12)</f>
        <v>10.051524173636146</v>
      </c>
      <c r="N12" s="1">
        <v>13.030376412108833</v>
      </c>
      <c r="O12" s="1">
        <f t="shared" si="2"/>
        <v>0.77139169704226607</v>
      </c>
    </row>
    <row r="13" spans="1:15" ht="16" x14ac:dyDescent="0.2">
      <c r="A13" s="1">
        <v>3663888</v>
      </c>
      <c r="B13" s="1" t="s">
        <v>34</v>
      </c>
      <c r="C13" s="1" t="s">
        <v>15</v>
      </c>
      <c r="D13" s="1" t="s">
        <v>35</v>
      </c>
      <c r="E13" s="1" t="s">
        <v>15</v>
      </c>
      <c r="F13" s="2">
        <v>0</v>
      </c>
      <c r="G13" s="1">
        <v>1.3333333333333299</v>
      </c>
      <c r="I13" s="1">
        <v>10</v>
      </c>
      <c r="J13" s="1">
        <v>1.3333333333333299</v>
      </c>
      <c r="K13" s="1">
        <f t="shared" si="0"/>
        <v>3.4594316186372978</v>
      </c>
      <c r="L13" s="1">
        <f t="shared" si="1"/>
        <v>0.38541976842384945</v>
      </c>
      <c r="M13" s="1">
        <f>SUM(L$4:L13)</f>
        <v>10.436943942059996</v>
      </c>
      <c r="N13" s="1">
        <v>13.223086296320758</v>
      </c>
      <c r="O13" s="1">
        <f t="shared" si="2"/>
        <v>0.78929712082148407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3"/>
  <sheetViews>
    <sheetView workbookViewId="0">
      <selection activeCell="O4" sqref="O4:O13"/>
    </sheetView>
  </sheetViews>
  <sheetFormatPr baseColWidth="10" defaultColWidth="8.83203125" defaultRowHeight="15" x14ac:dyDescent="0.2"/>
  <sheetData>
    <row r="1" spans="1:15" x14ac:dyDescent="0.2">
      <c r="A1" s="1"/>
      <c r="B1" s="1"/>
      <c r="C1" s="1"/>
      <c r="D1" s="1"/>
      <c r="E1" s="1"/>
      <c r="F1" s="1" t="s">
        <v>2</v>
      </c>
      <c r="G1" s="1" t="s">
        <v>13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41</v>
      </c>
      <c r="N1" s="1" t="s">
        <v>40</v>
      </c>
      <c r="O1" s="1" t="s">
        <v>42</v>
      </c>
    </row>
    <row r="2" spans="1:15" ht="16" x14ac:dyDescent="0.2">
      <c r="A2" s="1">
        <v>1945491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/>
      <c r="I2" s="1"/>
      <c r="J2" s="1"/>
      <c r="K2" s="1"/>
      <c r="L2" s="1"/>
      <c r="M2" s="1"/>
      <c r="N2" s="1"/>
      <c r="O2" s="1"/>
    </row>
    <row r="3" spans="1:15" x14ac:dyDescent="0.2">
      <c r="A3" s="1"/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</row>
    <row r="4" spans="1:15" ht="16" x14ac:dyDescent="0.2">
      <c r="A4" s="1">
        <v>560891</v>
      </c>
      <c r="B4" s="1" t="s">
        <v>19</v>
      </c>
      <c r="C4" s="1" t="s">
        <v>15</v>
      </c>
      <c r="D4" s="1" t="s">
        <v>15</v>
      </c>
      <c r="E4" s="1" t="s">
        <v>20</v>
      </c>
      <c r="F4" s="2">
        <v>0.73309266569999998</v>
      </c>
      <c r="G4" s="1">
        <v>3.3333333333333299</v>
      </c>
      <c r="I4" s="1">
        <v>1</v>
      </c>
      <c r="J4" s="1">
        <v>3.3333333333333299</v>
      </c>
      <c r="K4" s="1">
        <f>LOG(I4+1, 2)</f>
        <v>1</v>
      </c>
      <c r="L4" s="1">
        <f>J4/K4</f>
        <v>3.3333333333333299</v>
      </c>
      <c r="M4" s="1">
        <f>L4</f>
        <v>3.3333333333333299</v>
      </c>
      <c r="N4" s="1">
        <v>4.6666666666666599</v>
      </c>
      <c r="O4" s="1">
        <f>M4/N4</f>
        <v>0.71428571428571463</v>
      </c>
    </row>
    <row r="5" spans="1:15" ht="16" x14ac:dyDescent="0.2">
      <c r="A5" s="1">
        <v>2881861</v>
      </c>
      <c r="B5" s="1" t="s">
        <v>30</v>
      </c>
      <c r="C5" s="1" t="s">
        <v>15</v>
      </c>
      <c r="D5" s="1" t="s">
        <v>15</v>
      </c>
      <c r="E5" s="1" t="s">
        <v>31</v>
      </c>
      <c r="F5" s="2">
        <v>0.71927100420000001</v>
      </c>
      <c r="G5" s="1">
        <v>4.6666666666666599</v>
      </c>
      <c r="I5" s="1">
        <v>2</v>
      </c>
      <c r="J5" s="1">
        <v>4.6666666666666599</v>
      </c>
      <c r="K5" s="1">
        <f t="shared" ref="K5:K13" si="0">LOG(I5+1, 2)</f>
        <v>1.5849625007211563</v>
      </c>
      <c r="L5" s="1">
        <f t="shared" ref="L5:L13" si="1">J5/K5</f>
        <v>2.9443388500001304</v>
      </c>
      <c r="M5" s="1">
        <f>SUM(L$4:L5)</f>
        <v>6.2776721833334603</v>
      </c>
      <c r="N5" s="1">
        <v>6.7697658452381821</v>
      </c>
      <c r="O5" s="1">
        <f t="shared" ref="O5:O13" si="2">M5/N5</f>
        <v>0.92731009119748831</v>
      </c>
    </row>
    <row r="6" spans="1:15" ht="16" x14ac:dyDescent="0.2">
      <c r="A6" s="1">
        <v>3663888</v>
      </c>
      <c r="B6" s="1" t="s">
        <v>34</v>
      </c>
      <c r="C6" s="1" t="s">
        <v>15</v>
      </c>
      <c r="D6" s="1" t="s">
        <v>35</v>
      </c>
      <c r="E6" s="1" t="s">
        <v>15</v>
      </c>
      <c r="F6" s="2">
        <v>0.71776330470000005</v>
      </c>
      <c r="G6" s="1">
        <v>1.3333333333333299</v>
      </c>
      <c r="I6" s="1">
        <v>3</v>
      </c>
      <c r="J6" s="1">
        <v>1.3333333333333299</v>
      </c>
      <c r="K6" s="1">
        <f t="shared" si="0"/>
        <v>2</v>
      </c>
      <c r="L6" s="1">
        <f t="shared" si="1"/>
        <v>0.66666666666666496</v>
      </c>
      <c r="M6" s="1">
        <f>SUM(L$4:L6)</f>
        <v>6.9443388500001255</v>
      </c>
      <c r="N6" s="1">
        <v>8.4364325119048473</v>
      </c>
      <c r="O6" s="1">
        <f t="shared" si="2"/>
        <v>0.8231368934915092</v>
      </c>
    </row>
    <row r="7" spans="1:15" ht="16" x14ac:dyDescent="0.2">
      <c r="A7" s="1">
        <v>2247438</v>
      </c>
      <c r="B7" s="1" t="s">
        <v>28</v>
      </c>
      <c r="C7" s="1" t="s">
        <v>29</v>
      </c>
      <c r="D7" s="1" t="s">
        <v>15</v>
      </c>
      <c r="E7" s="1" t="s">
        <v>15</v>
      </c>
      <c r="F7" s="2">
        <v>0.7096135616</v>
      </c>
      <c r="G7" s="1">
        <v>0.66666666666666596</v>
      </c>
      <c r="I7" s="1">
        <v>4</v>
      </c>
      <c r="J7" s="1">
        <v>0.66666666666666596</v>
      </c>
      <c r="K7" s="1">
        <f t="shared" si="0"/>
        <v>2.3219280948873622</v>
      </c>
      <c r="L7" s="1">
        <f t="shared" si="1"/>
        <v>0.28711770538226178</v>
      </c>
      <c r="M7" s="1">
        <f>SUM(L$4:L7)</f>
        <v>7.2314565553823869</v>
      </c>
      <c r="N7" s="1">
        <v>9.8720210388161558</v>
      </c>
      <c r="O7" s="1">
        <f t="shared" si="2"/>
        <v>0.73252037520470847</v>
      </c>
    </row>
    <row r="8" spans="1:15" ht="16" x14ac:dyDescent="0.2">
      <c r="A8" s="1">
        <v>206969</v>
      </c>
      <c r="B8" s="1" t="s">
        <v>17</v>
      </c>
      <c r="C8" s="1" t="s">
        <v>18</v>
      </c>
      <c r="D8" s="1" t="s">
        <v>15</v>
      </c>
      <c r="E8" s="1" t="s">
        <v>15</v>
      </c>
      <c r="F8" s="2">
        <v>0.69091057779999998</v>
      </c>
      <c r="G8" s="1">
        <v>0.66666666666666596</v>
      </c>
      <c r="I8" s="1">
        <v>5</v>
      </c>
      <c r="J8" s="1">
        <v>0.66666666666666596</v>
      </c>
      <c r="K8" s="1">
        <f t="shared" si="0"/>
        <v>2.5849625007211561</v>
      </c>
      <c r="L8" s="1">
        <f t="shared" si="1"/>
        <v>0.25790187148969412</v>
      </c>
      <c r="M8" s="1">
        <f>SUM(L$4:L8)</f>
        <v>7.489358426872081</v>
      </c>
      <c r="N8" s="1">
        <v>10.90362852477493</v>
      </c>
      <c r="O8" s="1">
        <f t="shared" si="2"/>
        <v>0.68686845024616927</v>
      </c>
    </row>
    <row r="9" spans="1:15" ht="16" x14ac:dyDescent="0.2">
      <c r="A9" s="1">
        <v>867867</v>
      </c>
      <c r="B9" s="1" t="s">
        <v>21</v>
      </c>
      <c r="C9" s="1" t="s">
        <v>15</v>
      </c>
      <c r="D9" s="1" t="s">
        <v>15</v>
      </c>
      <c r="E9" s="1" t="s">
        <v>22</v>
      </c>
      <c r="F9" s="2">
        <v>0.6367918253</v>
      </c>
      <c r="G9" s="1">
        <v>1.6666666666666601</v>
      </c>
      <c r="I9" s="1">
        <v>6</v>
      </c>
      <c r="J9" s="1">
        <v>1.6666666666666601</v>
      </c>
      <c r="K9" s="1">
        <f t="shared" si="0"/>
        <v>2.8073549220576042</v>
      </c>
      <c r="L9" s="1">
        <f t="shared" si="1"/>
        <v>0.59367864518003455</v>
      </c>
      <c r="M9" s="1">
        <f>SUM(L$4:L9)</f>
        <v>8.0830370720521163</v>
      </c>
      <c r="N9" s="1">
        <v>11.853514357062988</v>
      </c>
      <c r="O9" s="1">
        <f t="shared" si="2"/>
        <v>0.68191059871081949</v>
      </c>
    </row>
    <row r="10" spans="1:15" ht="16" x14ac:dyDescent="0.2">
      <c r="A10" s="1">
        <v>3251083</v>
      </c>
      <c r="B10" s="1" t="s">
        <v>32</v>
      </c>
      <c r="C10" s="1" t="s">
        <v>15</v>
      </c>
      <c r="D10" s="1" t="s">
        <v>15</v>
      </c>
      <c r="E10" s="1" t="s">
        <v>33</v>
      </c>
      <c r="F10" s="2">
        <v>0.62057828900000001</v>
      </c>
      <c r="G10" s="1">
        <v>2.6666666666666599</v>
      </c>
      <c r="I10" s="1">
        <v>7</v>
      </c>
      <c r="J10" s="1">
        <v>2.6666666666666599</v>
      </c>
      <c r="K10" s="1">
        <f t="shared" si="0"/>
        <v>3</v>
      </c>
      <c r="L10" s="1">
        <f t="shared" si="1"/>
        <v>0.88888888888888662</v>
      </c>
      <c r="M10" s="1">
        <f>SUM(L$4:L10)</f>
        <v>8.9719259609410038</v>
      </c>
      <c r="N10" s="1">
        <v>12.409069912618541</v>
      </c>
      <c r="O10" s="1">
        <f t="shared" si="2"/>
        <v>0.72301357185663262</v>
      </c>
    </row>
    <row r="11" spans="1:15" ht="16" x14ac:dyDescent="0.2">
      <c r="A11" s="1">
        <v>1330863</v>
      </c>
      <c r="B11" s="1" t="s">
        <v>26</v>
      </c>
      <c r="C11" s="1" t="s">
        <v>15</v>
      </c>
      <c r="D11" s="1" t="s">
        <v>15</v>
      </c>
      <c r="E11" s="1" t="s">
        <v>27</v>
      </c>
      <c r="F11" s="2">
        <v>0.61378085609999999</v>
      </c>
      <c r="G11" s="1">
        <v>2.6666666666666599</v>
      </c>
      <c r="I11" s="1">
        <v>8</v>
      </c>
      <c r="J11" s="1">
        <v>2.6666666666666599</v>
      </c>
      <c r="K11" s="1">
        <f t="shared" si="0"/>
        <v>3.1699250014423126</v>
      </c>
      <c r="L11" s="1">
        <f t="shared" si="1"/>
        <v>0.84123967142860767</v>
      </c>
      <c r="M11" s="1">
        <f>SUM(L$4:L11)</f>
        <v>9.8131656323696106</v>
      </c>
      <c r="N11" s="1">
        <v>12.829689748332845</v>
      </c>
      <c r="O11" s="1">
        <f t="shared" si="2"/>
        <v>0.76487941835419548</v>
      </c>
    </row>
    <row r="12" spans="1:15" ht="16" x14ac:dyDescent="0.2">
      <c r="A12" s="1">
        <v>1224625</v>
      </c>
      <c r="B12" s="1" t="s">
        <v>23</v>
      </c>
      <c r="C12" s="1" t="s">
        <v>15</v>
      </c>
      <c r="D12" s="1" t="s">
        <v>15</v>
      </c>
      <c r="E12" s="1" t="s">
        <v>24</v>
      </c>
      <c r="F12" s="2">
        <v>0.51622617240000002</v>
      </c>
      <c r="G12" s="1">
        <v>3.3333333333333299</v>
      </c>
      <c r="I12" s="1">
        <v>9</v>
      </c>
      <c r="J12" s="1">
        <v>3.3333333333333299</v>
      </c>
      <c r="K12" s="1">
        <f t="shared" si="0"/>
        <v>3.3219280948873626</v>
      </c>
      <c r="L12" s="1">
        <f t="shared" si="1"/>
        <v>1.0034333188799363</v>
      </c>
      <c r="M12" s="1">
        <f>SUM(L$4:L12)</f>
        <v>10.816598951249548</v>
      </c>
      <c r="N12" s="1">
        <v>13.030376412108833</v>
      </c>
      <c r="O12" s="1">
        <f t="shared" si="2"/>
        <v>0.83010640745557651</v>
      </c>
    </row>
    <row r="13" spans="1:15" ht="16" x14ac:dyDescent="0.2">
      <c r="A13" s="1">
        <v>1229904</v>
      </c>
      <c r="B13" s="1" t="s">
        <v>25</v>
      </c>
      <c r="C13" s="1" t="s">
        <v>15</v>
      </c>
      <c r="D13" s="1" t="s">
        <v>15</v>
      </c>
      <c r="E13" s="1" t="s">
        <v>24</v>
      </c>
      <c r="F13" s="2">
        <v>0.50679171089999997</v>
      </c>
      <c r="G13" s="1">
        <v>3.3333333333333299</v>
      </c>
      <c r="I13" s="1">
        <v>10</v>
      </c>
      <c r="J13" s="1">
        <v>3.3333333333333299</v>
      </c>
      <c r="K13" s="1">
        <f t="shared" si="0"/>
        <v>3.4594316186372978</v>
      </c>
      <c r="L13" s="1">
        <f t="shared" si="1"/>
        <v>0.96354942105962504</v>
      </c>
      <c r="M13" s="1">
        <f>SUM(L$4:L13)</f>
        <v>11.780148372309172</v>
      </c>
      <c r="N13" s="1">
        <v>13.223086296320758</v>
      </c>
      <c r="O13" s="1">
        <f t="shared" si="2"/>
        <v>0.89087737222035113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workbookViewId="0">
      <selection activeCell="P4" sqref="P4:P13"/>
    </sheetView>
  </sheetViews>
  <sheetFormatPr baseColWidth="10" defaultColWidth="8.83203125" defaultRowHeight="15" x14ac:dyDescent="0.2"/>
  <sheetData>
    <row r="1" spans="1:16" x14ac:dyDescent="0.2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t="s">
        <v>12</v>
      </c>
      <c r="J1" t="s">
        <v>13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</row>
    <row r="2" spans="1:16" ht="16" x14ac:dyDescent="0.2">
      <c r="A2" s="1">
        <v>1945491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</v>
      </c>
      <c r="H2" s="2">
        <v>1</v>
      </c>
      <c r="I2">
        <v>1</v>
      </c>
      <c r="L2" s="1"/>
      <c r="M2" s="1"/>
      <c r="N2" s="1"/>
      <c r="O2" s="1"/>
      <c r="P2" s="1"/>
    </row>
    <row r="3" spans="1:16" x14ac:dyDescent="0.2">
      <c r="A3" s="1"/>
      <c r="B3" s="1"/>
      <c r="C3" s="1"/>
      <c r="D3" s="1"/>
      <c r="E3" s="1"/>
      <c r="F3" s="1"/>
      <c r="G3" s="1"/>
      <c r="H3" s="1"/>
      <c r="L3" s="1"/>
      <c r="M3" s="1"/>
      <c r="N3" s="1"/>
      <c r="O3" s="1"/>
      <c r="P3" s="1"/>
    </row>
    <row r="4" spans="1:16" ht="16" x14ac:dyDescent="0.2">
      <c r="A4" s="1">
        <v>2881861</v>
      </c>
      <c r="B4" s="1" t="s">
        <v>30</v>
      </c>
      <c r="C4" s="1" t="s">
        <v>15</v>
      </c>
      <c r="D4" s="1" t="s">
        <v>15</v>
      </c>
      <c r="E4" s="1" t="s">
        <v>31</v>
      </c>
      <c r="F4" s="2">
        <v>8.9307006689999996E-2</v>
      </c>
      <c r="G4" s="2">
        <v>0.73339951039999995</v>
      </c>
      <c r="H4" s="2">
        <v>0.71927100420000001</v>
      </c>
      <c r="I4">
        <v>0.75200823344704437</v>
      </c>
      <c r="J4">
        <v>4.6666666666666599</v>
      </c>
      <c r="L4" s="1">
        <v>1</v>
      </c>
      <c r="M4">
        <v>4.6666666666666599</v>
      </c>
      <c r="N4" s="1">
        <f>LOG(L4+1, 2)</f>
        <v>1</v>
      </c>
      <c r="O4" s="1">
        <f>M4/N4</f>
        <v>4.6666666666666599</v>
      </c>
      <c r="P4" s="1">
        <f>O4</f>
        <v>4.6666666666666599</v>
      </c>
    </row>
    <row r="5" spans="1:16" ht="16" x14ac:dyDescent="0.2">
      <c r="A5" s="1">
        <v>560891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5.5577298820000003E-2</v>
      </c>
      <c r="G5" s="2">
        <v>0.73767495159999996</v>
      </c>
      <c r="H5" s="2">
        <v>0.73309266569999998</v>
      </c>
      <c r="I5">
        <v>0.73877877360455213</v>
      </c>
      <c r="J5">
        <v>3.3333333333333299</v>
      </c>
      <c r="L5" s="1">
        <v>2</v>
      </c>
      <c r="M5">
        <v>3.3333333333333299</v>
      </c>
      <c r="N5" s="1">
        <f t="shared" ref="N5:N13" si="0">LOG(L5+1, 2)</f>
        <v>1.5849625007211563</v>
      </c>
      <c r="O5" s="1">
        <f t="shared" ref="O5:O13" si="1">M5/N5</f>
        <v>2.1030991785715223</v>
      </c>
      <c r="P5" s="1">
        <f>SUM(O$4:O5)</f>
        <v>6.7697658452381821</v>
      </c>
    </row>
    <row r="6" spans="1:16" ht="16" x14ac:dyDescent="0.2">
      <c r="A6" s="1">
        <v>1224625</v>
      </c>
      <c r="B6" s="1" t="s">
        <v>23</v>
      </c>
      <c r="C6" s="1" t="s">
        <v>15</v>
      </c>
      <c r="D6" s="1" t="s">
        <v>15</v>
      </c>
      <c r="E6" s="1" t="s">
        <v>24</v>
      </c>
      <c r="F6" s="2">
        <v>0</v>
      </c>
      <c r="G6" s="2">
        <v>0.70003259179999999</v>
      </c>
      <c r="H6" s="2">
        <v>0.51622617240000002</v>
      </c>
      <c r="I6">
        <v>0.62139724646490591</v>
      </c>
      <c r="J6">
        <v>3.3333333333333299</v>
      </c>
      <c r="L6" s="1">
        <v>3</v>
      </c>
      <c r="M6">
        <v>3.3333333333333299</v>
      </c>
      <c r="N6" s="1">
        <f t="shared" si="0"/>
        <v>2</v>
      </c>
      <c r="O6" s="1">
        <f t="shared" si="1"/>
        <v>1.666666666666665</v>
      </c>
      <c r="P6" s="1">
        <f>SUM(O$4:O6)</f>
        <v>8.4364325119048473</v>
      </c>
    </row>
    <row r="7" spans="1:16" ht="16" x14ac:dyDescent="0.2">
      <c r="A7" s="1">
        <v>1229904</v>
      </c>
      <c r="B7" s="1" t="s">
        <v>25</v>
      </c>
      <c r="C7" s="1" t="s">
        <v>15</v>
      </c>
      <c r="D7" s="1" t="s">
        <v>15</v>
      </c>
      <c r="E7" s="1" t="s">
        <v>24</v>
      </c>
      <c r="F7" s="2">
        <v>0</v>
      </c>
      <c r="G7" s="2">
        <v>0.70173108579999999</v>
      </c>
      <c r="H7" s="2">
        <v>0.50679171089999997</v>
      </c>
      <c r="I7">
        <v>0.61977269328990592</v>
      </c>
      <c r="J7">
        <v>3.3333333333333299</v>
      </c>
      <c r="L7" s="1">
        <v>4</v>
      </c>
      <c r="M7">
        <v>3.3333333333333299</v>
      </c>
      <c r="N7" s="1">
        <f t="shared" si="0"/>
        <v>2.3219280948873622</v>
      </c>
      <c r="O7" s="1">
        <f t="shared" si="1"/>
        <v>1.4355885269113089</v>
      </c>
      <c r="P7" s="1">
        <f>SUM(O$4:O7)</f>
        <v>9.8720210388161558</v>
      </c>
    </row>
    <row r="8" spans="1:16" ht="16" x14ac:dyDescent="0.2">
      <c r="A8" s="1">
        <v>1330863</v>
      </c>
      <c r="B8" s="1" t="s">
        <v>26</v>
      </c>
      <c r="C8" s="1" t="s">
        <v>15</v>
      </c>
      <c r="D8" s="1" t="s">
        <v>15</v>
      </c>
      <c r="E8" s="1" t="s">
        <v>27</v>
      </c>
      <c r="F8" s="2">
        <v>5.4139436450000002E-2</v>
      </c>
      <c r="G8" s="2">
        <v>0.68432283400000005</v>
      </c>
      <c r="H8" s="2">
        <v>0.61378085609999999</v>
      </c>
      <c r="I8">
        <v>0.67214710798981192</v>
      </c>
      <c r="J8">
        <v>2.6666666666666599</v>
      </c>
      <c r="L8" s="1">
        <v>5</v>
      </c>
      <c r="M8">
        <v>2.6666666666666599</v>
      </c>
      <c r="N8" s="1">
        <f t="shared" si="0"/>
        <v>2.5849625007211561</v>
      </c>
      <c r="O8" s="1">
        <f t="shared" si="1"/>
        <v>1.0316074859587749</v>
      </c>
      <c r="P8" s="1">
        <f>SUM(O$4:O8)</f>
        <v>10.90362852477493</v>
      </c>
    </row>
    <row r="9" spans="1:16" ht="16" x14ac:dyDescent="0.2">
      <c r="A9" s="1">
        <v>3251083</v>
      </c>
      <c r="B9" s="1" t="s">
        <v>32</v>
      </c>
      <c r="C9" s="1" t="s">
        <v>15</v>
      </c>
      <c r="D9" s="1" t="s">
        <v>15</v>
      </c>
      <c r="E9" s="1" t="s">
        <v>33</v>
      </c>
      <c r="F9" s="2">
        <v>0.13945568329999999</v>
      </c>
      <c r="G9" s="2">
        <v>0.71905332799999999</v>
      </c>
      <c r="H9" s="2">
        <v>0.62057828900000001</v>
      </c>
      <c r="I9">
        <v>0.70452164890721358</v>
      </c>
      <c r="J9">
        <v>2.6666666666666599</v>
      </c>
      <c r="L9" s="1">
        <v>6</v>
      </c>
      <c r="M9">
        <v>2.6666666666666599</v>
      </c>
      <c r="N9" s="1">
        <f t="shared" si="0"/>
        <v>2.8073549220576042</v>
      </c>
      <c r="O9" s="1">
        <f t="shared" si="1"/>
        <v>0.94988583228805668</v>
      </c>
      <c r="P9" s="1">
        <f>SUM(O$4:O9)</f>
        <v>11.853514357062988</v>
      </c>
    </row>
    <row r="10" spans="1:16" ht="16" x14ac:dyDescent="0.2">
      <c r="A10" s="1">
        <v>867867</v>
      </c>
      <c r="B10" s="1" t="s">
        <v>21</v>
      </c>
      <c r="C10" s="1" t="s">
        <v>15</v>
      </c>
      <c r="D10" s="1" t="s">
        <v>15</v>
      </c>
      <c r="E10" s="1" t="s">
        <v>22</v>
      </c>
      <c r="F10" s="2">
        <v>0</v>
      </c>
      <c r="G10" s="2">
        <v>0.6977060437</v>
      </c>
      <c r="H10" s="2">
        <v>0.6367918253</v>
      </c>
      <c r="I10">
        <v>0.65793686018230779</v>
      </c>
      <c r="J10">
        <v>1.6666666666666601</v>
      </c>
      <c r="L10" s="1">
        <v>7</v>
      </c>
      <c r="M10">
        <v>1.6666666666666601</v>
      </c>
      <c r="N10" s="1">
        <f t="shared" si="0"/>
        <v>3</v>
      </c>
      <c r="O10" s="1">
        <f t="shared" si="1"/>
        <v>0.55555555555555336</v>
      </c>
      <c r="P10" s="1">
        <f>SUM(O$4:O10)</f>
        <v>12.409069912618541</v>
      </c>
    </row>
    <row r="11" spans="1:16" ht="16" x14ac:dyDescent="0.2">
      <c r="A11" s="1">
        <v>3663888</v>
      </c>
      <c r="B11" s="1" t="s">
        <v>34</v>
      </c>
      <c r="C11" s="1" t="s">
        <v>15</v>
      </c>
      <c r="D11" s="1" t="s">
        <v>35</v>
      </c>
      <c r="E11" s="1" t="s">
        <v>15</v>
      </c>
      <c r="F11" s="2">
        <v>0</v>
      </c>
      <c r="G11" s="2">
        <v>0.51708132029999998</v>
      </c>
      <c r="H11" s="2">
        <v>0.71776330470000005</v>
      </c>
      <c r="I11">
        <v>0.30436010629273497</v>
      </c>
      <c r="J11">
        <v>1.3333333333333299</v>
      </c>
      <c r="L11" s="1">
        <v>8</v>
      </c>
      <c r="M11">
        <v>1.3333333333333299</v>
      </c>
      <c r="N11" s="1">
        <f t="shared" si="0"/>
        <v>3.1699250014423126</v>
      </c>
      <c r="O11" s="1">
        <f t="shared" si="1"/>
        <v>0.42061983571430384</v>
      </c>
      <c r="P11" s="1">
        <f>SUM(O$4:O11)</f>
        <v>12.829689748332845</v>
      </c>
    </row>
    <row r="12" spans="1:16" ht="16" x14ac:dyDescent="0.2">
      <c r="A12" s="1">
        <v>206969</v>
      </c>
      <c r="B12" s="1" t="s">
        <v>17</v>
      </c>
      <c r="C12" s="1" t="s">
        <v>18</v>
      </c>
      <c r="D12" s="1" t="s">
        <v>15</v>
      </c>
      <c r="E12" s="1" t="s">
        <v>15</v>
      </c>
      <c r="F12" s="2">
        <v>0.22014452940000001</v>
      </c>
      <c r="G12" s="2">
        <v>0.70925164220000003</v>
      </c>
      <c r="H12" s="2">
        <v>0.69091057779999998</v>
      </c>
      <c r="I12">
        <v>0.46237566783736733</v>
      </c>
      <c r="J12">
        <v>0.66666666666666596</v>
      </c>
      <c r="L12" s="1">
        <v>9</v>
      </c>
      <c r="M12">
        <v>0.66666666666666596</v>
      </c>
      <c r="N12" s="1">
        <f t="shared" si="0"/>
        <v>3.3219280948873626</v>
      </c>
      <c r="O12" s="1">
        <f t="shared" si="1"/>
        <v>0.20068666377598723</v>
      </c>
      <c r="P12" s="1">
        <f>SUM(O$4:O12)</f>
        <v>13.030376412108833</v>
      </c>
    </row>
    <row r="13" spans="1:16" ht="16" x14ac:dyDescent="0.2">
      <c r="A13" s="1">
        <v>2247438</v>
      </c>
      <c r="B13" s="1" t="s">
        <v>28</v>
      </c>
      <c r="C13" s="1" t="s">
        <v>29</v>
      </c>
      <c r="D13" s="1" t="s">
        <v>15</v>
      </c>
      <c r="E13" s="1" t="s">
        <v>15</v>
      </c>
      <c r="F13" s="2">
        <v>4.9299809370000003E-2</v>
      </c>
      <c r="G13" s="2">
        <v>0.60441237690000005</v>
      </c>
      <c r="H13" s="2">
        <v>0.7096135616</v>
      </c>
      <c r="I13">
        <v>0.42652263407201357</v>
      </c>
      <c r="J13">
        <v>0.66666666666666596</v>
      </c>
      <c r="L13" s="1">
        <v>10</v>
      </c>
      <c r="M13">
        <v>0.66666666666666596</v>
      </c>
      <c r="N13" s="1">
        <f t="shared" si="0"/>
        <v>3.4594316186372978</v>
      </c>
      <c r="O13" s="1">
        <f t="shared" si="1"/>
        <v>0.192709884211925</v>
      </c>
      <c r="P13" s="1">
        <f>SUM(O$4:O13)</f>
        <v>13.223086296320758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2"/>
  <sheetViews>
    <sheetView workbookViewId="0">
      <selection activeCell="A2" sqref="A2:J12"/>
    </sheetView>
  </sheetViews>
  <sheetFormatPr baseColWidth="10" defaultColWidth="8.83203125" defaultRowHeight="15" x14ac:dyDescent="0.2"/>
  <sheetData>
    <row r="1" spans="1:10" x14ac:dyDescent="0.2">
      <c r="A1" s="1" t="s">
        <v>43</v>
      </c>
      <c r="B1" s="1"/>
      <c r="C1" s="1"/>
      <c r="F1" s="1" t="s">
        <v>44</v>
      </c>
      <c r="G1" s="1"/>
      <c r="H1" s="1"/>
    </row>
    <row r="2" spans="1:10" x14ac:dyDescent="0.2">
      <c r="A2" t="s">
        <v>52</v>
      </c>
      <c r="B2" t="s">
        <v>53</v>
      </c>
      <c r="C2" s="1" t="s">
        <v>45</v>
      </c>
      <c r="D2" s="1" t="s">
        <v>46</v>
      </c>
      <c r="E2" s="1" t="s">
        <v>47</v>
      </c>
      <c r="F2" s="1" t="s">
        <v>54</v>
      </c>
      <c r="G2" s="1" t="s">
        <v>55</v>
      </c>
      <c r="H2" s="1" t="s">
        <v>48</v>
      </c>
      <c r="I2" s="1" t="s">
        <v>49</v>
      </c>
      <c r="J2" s="1" t="s">
        <v>50</v>
      </c>
    </row>
    <row r="3" spans="1:10" x14ac:dyDescent="0.2">
      <c r="A3">
        <v>0.28571428571428542</v>
      </c>
      <c r="B3">
        <v>1</v>
      </c>
      <c r="C3">
        <v>0.71428571428571463</v>
      </c>
      <c r="D3">
        <v>0.57142857142857084</v>
      </c>
      <c r="E3">
        <v>0.71428571428571463</v>
      </c>
      <c r="F3">
        <v>1</v>
      </c>
      <c r="G3">
        <v>0.1428571428571429</v>
      </c>
      <c r="H3">
        <v>0.71428571428571463</v>
      </c>
      <c r="I3">
        <v>0.1428571428571429</v>
      </c>
      <c r="J3" t="s">
        <v>51</v>
      </c>
    </row>
    <row r="4" spans="1:10" x14ac:dyDescent="0.2">
      <c r="A4">
        <v>0.25908623860031377</v>
      </c>
      <c r="B4">
        <v>1</v>
      </c>
      <c r="C4">
        <v>0.92731009119748831</v>
      </c>
      <c r="D4">
        <v>0.82883302686363103</v>
      </c>
      <c r="E4">
        <v>0.92731009119748831</v>
      </c>
      <c r="F4">
        <v>1</v>
      </c>
      <c r="G4">
        <v>0.53340183386206175</v>
      </c>
      <c r="H4">
        <v>0.92731009119748831</v>
      </c>
      <c r="I4">
        <v>0.34700550406425923</v>
      </c>
      <c r="J4">
        <v>0.92731009119748831</v>
      </c>
    </row>
    <row r="5" spans="1:10" x14ac:dyDescent="0.2">
      <c r="A5">
        <v>0.24741340601439629</v>
      </c>
      <c r="B5">
        <v>0.96048882832133586</v>
      </c>
      <c r="C5">
        <v>0.90215923684883648</v>
      </c>
      <c r="D5">
        <v>0.86264806517017256</v>
      </c>
      <c r="E5">
        <v>0.84289247933084088</v>
      </c>
      <c r="F5">
        <v>0.8419553132853449</v>
      </c>
      <c r="G5">
        <v>0.62558103509819041</v>
      </c>
      <c r="H5">
        <v>0.90215923684883648</v>
      </c>
      <c r="I5">
        <v>0.55503073559228444</v>
      </c>
      <c r="J5">
        <v>0.8231368934915092</v>
      </c>
    </row>
    <row r="6" spans="1:10" x14ac:dyDescent="0.2">
      <c r="A6">
        <v>0.3568544896167215</v>
      </c>
      <c r="B6">
        <v>0.89352457894325532</v>
      </c>
      <c r="C6">
        <v>0.91638723296956814</v>
      </c>
      <c r="D6">
        <v>0.85353778843576644</v>
      </c>
      <c r="E6">
        <v>0.83665505834318044</v>
      </c>
      <c r="F6">
        <v>0.83585417491068081</v>
      </c>
      <c r="G6">
        <v>0.65094502732473147</v>
      </c>
      <c r="H6">
        <v>0.8000512955750535</v>
      </c>
      <c r="I6">
        <v>0.61973813120055843</v>
      </c>
      <c r="J6">
        <v>0.73252037520470847</v>
      </c>
    </row>
    <row r="7" spans="1:10" x14ac:dyDescent="0.2">
      <c r="A7">
        <v>0.4413562307085368</v>
      </c>
      <c r="B7">
        <v>0.90359836687386696</v>
      </c>
      <c r="C7">
        <v>0.94795080165663703</v>
      </c>
      <c r="D7">
        <v>0.89104763063372217</v>
      </c>
      <c r="E7">
        <v>0.85210935084991757</v>
      </c>
      <c r="F7">
        <v>0.78042569519451821</v>
      </c>
      <c r="G7">
        <v>0.61301105968209524</v>
      </c>
      <c r="H7">
        <v>0.84262156938138799</v>
      </c>
      <c r="I7">
        <v>0.65571523639878193</v>
      </c>
      <c r="J7">
        <v>0.68686845024616927</v>
      </c>
    </row>
    <row r="8" spans="1:10" x14ac:dyDescent="0.2">
      <c r="A8">
        <v>0.4560725932473812</v>
      </c>
      <c r="B8">
        <v>0.93135739206051116</v>
      </c>
      <c r="C8">
        <v>0.92207101767198918</v>
      </c>
      <c r="D8">
        <v>0.91981241379054957</v>
      </c>
      <c r="E8">
        <v>0.88399446770577705</v>
      </c>
      <c r="F8">
        <v>0.7980213647138239</v>
      </c>
      <c r="G8">
        <v>0.61397179792470236</v>
      </c>
      <c r="H8">
        <v>0.87526699317452572</v>
      </c>
      <c r="I8">
        <v>0.62320309330014301</v>
      </c>
      <c r="J8">
        <v>0.68191059871081949</v>
      </c>
    </row>
    <row r="9" spans="1:10" x14ac:dyDescent="0.2">
      <c r="A9">
        <v>0.50728636111627146</v>
      </c>
      <c r="B9">
        <v>0.97920065041305293</v>
      </c>
      <c r="C9">
        <v>0.95242197991626376</v>
      </c>
      <c r="D9">
        <v>0.92340242168952591</v>
      </c>
      <c r="E9">
        <v>0.93395816988996117</v>
      </c>
      <c r="F9">
        <v>0.80706397255848272</v>
      </c>
      <c r="G9">
        <v>0.65811639936983934</v>
      </c>
      <c r="H9">
        <v>0.88085130492319075</v>
      </c>
      <c r="I9">
        <v>0.68484245674760091</v>
      </c>
      <c r="J9">
        <v>0.72301357185663262</v>
      </c>
    </row>
    <row r="10" spans="1:10" x14ac:dyDescent="0.2">
      <c r="A10">
        <v>0.55622479827819593</v>
      </c>
      <c r="B10">
        <v>0.96349011470994939</v>
      </c>
      <c r="C10">
        <v>0.93758937970544065</v>
      </c>
      <c r="D10">
        <v>0.90952122420575765</v>
      </c>
      <c r="E10">
        <v>0.93612334334902836</v>
      </c>
      <c r="F10">
        <v>0.86256667665386522</v>
      </c>
      <c r="G10">
        <v>0.66932501210727202</v>
      </c>
      <c r="H10">
        <v>0.9175424603211032</v>
      </c>
      <c r="I10">
        <v>0.74435217854251934</v>
      </c>
      <c r="J10">
        <v>0.76487941835419548</v>
      </c>
    </row>
    <row r="11" spans="1:10" x14ac:dyDescent="0.2">
      <c r="A11">
        <v>0.62466537064533634</v>
      </c>
      <c r="B11">
        <v>0.9640524198070527</v>
      </c>
      <c r="C11">
        <v>0.93855059362397841</v>
      </c>
      <c r="D11">
        <v>0.9109147283596214</v>
      </c>
      <c r="E11">
        <v>0.93710713635016796</v>
      </c>
      <c r="F11">
        <v>0.9262891405334448</v>
      </c>
      <c r="G11">
        <v>0.7360236774206288</v>
      </c>
      <c r="H11">
        <v>0.91881242582462896</v>
      </c>
      <c r="I11">
        <v>0.77139169704226607</v>
      </c>
      <c r="J11">
        <v>0.83010640745557651</v>
      </c>
    </row>
    <row r="12" spans="1:10" x14ac:dyDescent="0.2">
      <c r="A12">
        <v>0.71757787009541252</v>
      </c>
      <c r="B12">
        <v>0.97915005539339484</v>
      </c>
      <c r="C12">
        <v>0.9540198863152356</v>
      </c>
      <c r="D12">
        <v>0.92678677909660601</v>
      </c>
      <c r="E12">
        <v>0.93802372089027553</v>
      </c>
      <c r="F12">
        <v>0.94193712851204991</v>
      </c>
      <c r="G12">
        <v>0.79816577987633885</v>
      </c>
      <c r="H12">
        <v>0.93456937753481184</v>
      </c>
      <c r="I12">
        <v>0.78929712082148407</v>
      </c>
      <c r="J12">
        <v>0.89087737222035113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8"/>
  <sheetViews>
    <sheetView zoomScale="70" zoomScaleNormal="70" workbookViewId="0">
      <selection sqref="A1:S13"/>
    </sheetView>
  </sheetViews>
  <sheetFormatPr baseColWidth="10" defaultColWidth="13.33203125" defaultRowHeight="15" x14ac:dyDescent="0.2"/>
  <cols>
    <col min="1" max="16384" width="13.33203125" style="1"/>
  </cols>
  <sheetData>
    <row r="1" spans="1:19" x14ac:dyDescent="0.2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 ht="16" x14ac:dyDescent="0.2">
      <c r="A2" s="1">
        <v>1945491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</v>
      </c>
      <c r="H2" s="2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f>F2*0.14+G2*0.21+H2*0.21+I2*0.08+J2*0.05+K2*0.05+L2*0+M2*0+N2*0+O2*0+P2*0.1+Q2*0.16</f>
        <v>0.82</v>
      </c>
    </row>
    <row r="4" spans="1:19" ht="16" x14ac:dyDescent="0.2">
      <c r="A4" s="1">
        <v>2881861</v>
      </c>
      <c r="B4" s="1" t="s">
        <v>30</v>
      </c>
      <c r="C4" s="1" t="s">
        <v>15</v>
      </c>
      <c r="D4" s="1" t="s">
        <v>15</v>
      </c>
      <c r="E4" s="1" t="s">
        <v>31</v>
      </c>
      <c r="F4" s="2">
        <v>8.9307006689999996E-2</v>
      </c>
      <c r="G4" s="2">
        <v>0.73339951039999995</v>
      </c>
      <c r="H4" s="2">
        <v>0.71927100420000001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>
        <f t="shared" ref="R4:R13" si="0">F4*0.14+G4*0.21+H4*0.21+I4*0.08+J4*0.05+K4*0.05+L4*0+M4*0+N4*0+O4*0+P4*0.1+Q4*0.16</f>
        <v>0.57756378900259997</v>
      </c>
      <c r="S4" s="1">
        <v>4.6666666666666599</v>
      </c>
    </row>
    <row r="5" spans="1:19" ht="16" x14ac:dyDescent="0.2">
      <c r="A5" s="1">
        <v>560891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5.5577298820000003E-2</v>
      </c>
      <c r="G5" s="2">
        <v>0.73767495159999996</v>
      </c>
      <c r="H5" s="2">
        <v>0.73309266569999998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 s="1">
        <f t="shared" si="0"/>
        <v>0.57664202146779997</v>
      </c>
      <c r="S5" s="1">
        <v>3.3333333333333299</v>
      </c>
    </row>
    <row r="6" spans="1:19" ht="16" x14ac:dyDescent="0.2">
      <c r="A6" s="1">
        <v>1224625</v>
      </c>
      <c r="B6" s="1" t="s">
        <v>23</v>
      </c>
      <c r="C6" s="1" t="s">
        <v>15</v>
      </c>
      <c r="D6" s="1" t="s">
        <v>15</v>
      </c>
      <c r="E6" s="1" t="s">
        <v>24</v>
      </c>
      <c r="F6" s="2">
        <v>0</v>
      </c>
      <c r="G6" s="2">
        <v>0.70003259179999999</v>
      </c>
      <c r="H6" s="2">
        <v>0.51622617240000002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f t="shared" si="0"/>
        <v>0.51541434048199997</v>
      </c>
      <c r="S6" s="1">
        <v>3.3333333333333299</v>
      </c>
    </row>
    <row r="7" spans="1:19" ht="16" x14ac:dyDescent="0.2">
      <c r="A7" s="1">
        <v>1229904</v>
      </c>
      <c r="B7" s="1" t="s">
        <v>25</v>
      </c>
      <c r="C7" s="1" t="s">
        <v>15</v>
      </c>
      <c r="D7" s="1" t="s">
        <v>15</v>
      </c>
      <c r="E7" s="1" t="s">
        <v>24</v>
      </c>
      <c r="F7" s="2">
        <v>0</v>
      </c>
      <c r="G7" s="2">
        <v>0.70173108579999999</v>
      </c>
      <c r="H7" s="2">
        <v>0.50679171089999997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R7" s="1">
        <f t="shared" si="0"/>
        <v>0.51378978730699998</v>
      </c>
      <c r="S7" s="1">
        <v>3.3333333333333299</v>
      </c>
    </row>
    <row r="8" spans="1:19" ht="16" x14ac:dyDescent="0.2">
      <c r="A8" s="1">
        <v>1330863</v>
      </c>
      <c r="B8" s="1" t="s">
        <v>26</v>
      </c>
      <c r="C8" s="1" t="s">
        <v>15</v>
      </c>
      <c r="D8" s="1" t="s">
        <v>15</v>
      </c>
      <c r="E8" s="1" t="s">
        <v>27</v>
      </c>
      <c r="F8" s="2">
        <v>5.4139436450000002E-2</v>
      </c>
      <c r="G8" s="2">
        <v>0.68432283400000005</v>
      </c>
      <c r="H8" s="2">
        <v>0.61378085609999999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f t="shared" si="0"/>
        <v>0.540181296024</v>
      </c>
      <c r="S8" s="1">
        <v>2.6666666666666599</v>
      </c>
    </row>
    <row r="9" spans="1:19" ht="16" x14ac:dyDescent="0.2">
      <c r="A9" s="1">
        <v>3251083</v>
      </c>
      <c r="B9" s="1" t="s">
        <v>32</v>
      </c>
      <c r="C9" s="1" t="s">
        <v>15</v>
      </c>
      <c r="D9" s="1" t="s">
        <v>15</v>
      </c>
      <c r="E9" s="1" t="s">
        <v>33</v>
      </c>
      <c r="F9" s="2">
        <v>0.13945568329999999</v>
      </c>
      <c r="G9" s="2">
        <v>0.71905332799999999</v>
      </c>
      <c r="H9" s="2">
        <v>0.62057828900000001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R9" s="1">
        <f t="shared" si="0"/>
        <v>0.56084643523199995</v>
      </c>
      <c r="S9" s="1">
        <v>2.6666666666666599</v>
      </c>
    </row>
    <row r="10" spans="1:19" ht="16" x14ac:dyDescent="0.2">
      <c r="A10" s="1">
        <v>867867</v>
      </c>
      <c r="B10" s="1" t="s">
        <v>21</v>
      </c>
      <c r="C10" s="1" t="s">
        <v>15</v>
      </c>
      <c r="D10" s="1" t="s">
        <v>15</v>
      </c>
      <c r="E10" s="1" t="s">
        <v>22</v>
      </c>
      <c r="F10" s="2">
        <v>0</v>
      </c>
      <c r="G10" s="2">
        <v>0.6977060437</v>
      </c>
      <c r="H10" s="2">
        <v>0.6367918253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f t="shared" si="0"/>
        <v>0.54024455249000003</v>
      </c>
      <c r="S10" s="1">
        <v>1.6666666666666601</v>
      </c>
    </row>
    <row r="11" spans="1:19" ht="16" x14ac:dyDescent="0.2">
      <c r="A11" s="1">
        <v>3663888</v>
      </c>
      <c r="B11" s="1" t="s">
        <v>34</v>
      </c>
      <c r="C11" s="1" t="s">
        <v>15</v>
      </c>
      <c r="D11" s="1" t="s">
        <v>35</v>
      </c>
      <c r="E11" s="1" t="s">
        <v>15</v>
      </c>
      <c r="F11" s="2">
        <v>0</v>
      </c>
      <c r="G11" s="2">
        <v>0.51708132029999998</v>
      </c>
      <c r="H11" s="2">
        <v>0.71776330470000005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f t="shared" si="0"/>
        <v>0.25931737124999998</v>
      </c>
      <c r="S11" s="1">
        <v>1.3333333333333299</v>
      </c>
    </row>
    <row r="12" spans="1:19" ht="16" x14ac:dyDescent="0.2">
      <c r="A12" s="1">
        <v>206969</v>
      </c>
      <c r="B12" s="1" t="s">
        <v>17</v>
      </c>
      <c r="C12" s="1" t="s">
        <v>18</v>
      </c>
      <c r="D12" s="1" t="s">
        <v>15</v>
      </c>
      <c r="E12" s="1" t="s">
        <v>15</v>
      </c>
      <c r="F12" s="2">
        <v>0.22014452940000001</v>
      </c>
      <c r="G12" s="2">
        <v>0.70925164220000003</v>
      </c>
      <c r="H12" s="2">
        <v>0.69091057779999998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f t="shared" si="0"/>
        <v>0.32485430031599993</v>
      </c>
      <c r="S12" s="1">
        <v>0.66666666666666596</v>
      </c>
    </row>
    <row r="13" spans="1:19" ht="16" x14ac:dyDescent="0.2">
      <c r="A13" s="1">
        <v>2247438</v>
      </c>
      <c r="B13" s="1" t="s">
        <v>28</v>
      </c>
      <c r="C13" s="1" t="s">
        <v>29</v>
      </c>
      <c r="D13" s="1" t="s">
        <v>15</v>
      </c>
      <c r="E13" s="1" t="s">
        <v>15</v>
      </c>
      <c r="F13" s="2">
        <v>4.9299809370000003E-2</v>
      </c>
      <c r="G13" s="2">
        <v>0.60441237690000005</v>
      </c>
      <c r="H13" s="2">
        <v>0.7096135616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 t="shared" si="0"/>
        <v>0.2828474203968</v>
      </c>
      <c r="S13" s="1">
        <v>0.66666666666666596</v>
      </c>
    </row>
    <row r="15" spans="1:19" ht="16" x14ac:dyDescent="0.2">
      <c r="F15" s="2"/>
      <c r="G15" s="2"/>
      <c r="H15" s="2"/>
    </row>
    <row r="20" spans="6:8" ht="16" x14ac:dyDescent="0.2">
      <c r="F20" s="2"/>
      <c r="G20" s="2"/>
      <c r="H20" s="2"/>
    </row>
    <row r="21" spans="6:8" ht="16" x14ac:dyDescent="0.2">
      <c r="F21" s="2"/>
      <c r="G21" s="2"/>
      <c r="H21" s="2"/>
    </row>
    <row r="22" spans="6:8" ht="16" x14ac:dyDescent="0.2">
      <c r="F22" s="2"/>
      <c r="G22" s="2"/>
      <c r="H22" s="2"/>
    </row>
    <row r="23" spans="6:8" ht="16" x14ac:dyDescent="0.2">
      <c r="F23" s="2"/>
      <c r="G23" s="2"/>
      <c r="H23" s="2"/>
    </row>
    <row r="24" spans="6:8" ht="16" x14ac:dyDescent="0.2">
      <c r="F24" s="2"/>
      <c r="G24" s="2"/>
      <c r="H24" s="2"/>
    </row>
    <row r="25" spans="6:8" ht="16" x14ac:dyDescent="0.2">
      <c r="F25" s="2"/>
      <c r="G25" s="2"/>
      <c r="H25" s="2"/>
    </row>
    <row r="26" spans="6:8" ht="16" x14ac:dyDescent="0.2">
      <c r="F26" s="2"/>
      <c r="G26" s="2"/>
      <c r="H26" s="2"/>
    </row>
    <row r="27" spans="6:8" ht="16" x14ac:dyDescent="0.2">
      <c r="F27" s="2"/>
      <c r="G27" s="2"/>
      <c r="H27" s="2"/>
    </row>
    <row r="28" spans="6:8" ht="16" x14ac:dyDescent="0.2">
      <c r="F28" s="2"/>
      <c r="G28" s="2"/>
      <c r="H28" s="2"/>
    </row>
  </sheetData>
  <sortState ref="A4:S28">
    <sortCondition descending="1" ref="S4:S2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"/>
  <sheetViews>
    <sheetView tabSelected="1" topLeftCell="C1" workbookViewId="0">
      <selection activeCell="W4" sqref="W4:W13"/>
    </sheetView>
  </sheetViews>
  <sheetFormatPr baseColWidth="10" defaultColWidth="8.83203125" defaultRowHeight="15" x14ac:dyDescent="0.2"/>
  <sheetData>
    <row r="1" spans="1:23" x14ac:dyDescent="0.2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41</v>
      </c>
      <c r="V1" s="1" t="s">
        <v>40</v>
      </c>
      <c r="W1" s="1" t="s">
        <v>42</v>
      </c>
    </row>
    <row r="2" spans="1:23" ht="16" x14ac:dyDescent="0.2">
      <c r="A2" s="1">
        <v>1945491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</v>
      </c>
      <c r="H2" s="2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f>F2*0.14+G2*0.21+H2*0.21+I2*0.08+J2*0.05+K2*0.05+L2*0.1+M2*0.16</f>
        <v>1</v>
      </c>
      <c r="O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  <c r="V3" s="1"/>
      <c r="W3" s="1"/>
    </row>
    <row r="4" spans="1:23" ht="16" x14ac:dyDescent="0.2">
      <c r="A4" s="1">
        <v>3663888</v>
      </c>
      <c r="B4" s="1" t="s">
        <v>34</v>
      </c>
      <c r="C4" s="1" t="s">
        <v>15</v>
      </c>
      <c r="D4" s="1" t="s">
        <v>35</v>
      </c>
      <c r="E4" s="1" t="s">
        <v>15</v>
      </c>
      <c r="F4" s="2">
        <v>0</v>
      </c>
      <c r="G4" s="2">
        <v>0.51708132029999998</v>
      </c>
      <c r="H4" s="2">
        <v>0.71776330470000005</v>
      </c>
      <c r="I4" s="1">
        <v>7.6923076923076802E-2</v>
      </c>
      <c r="J4" s="1">
        <v>0.77777777777777701</v>
      </c>
      <c r="K4" s="1">
        <v>0</v>
      </c>
      <c r="L4" s="1">
        <v>0</v>
      </c>
      <c r="M4" s="1">
        <v>0</v>
      </c>
      <c r="N4" s="1">
        <f t="shared" ref="N4:N13" si="0">F4*0.14+G4*0.21+H4*0.21+I4*0.08+J4*0.05+K4*0.05+L4*0.1+M4*0.16</f>
        <v>0.30436010629273497</v>
      </c>
      <c r="O4" s="1">
        <v>1.3333333333333299</v>
      </c>
      <c r="Q4" s="1">
        <v>1</v>
      </c>
      <c r="R4" s="1">
        <v>1.3333333333333299</v>
      </c>
      <c r="S4" s="1">
        <f>LOG(Q4+1, 2)</f>
        <v>1</v>
      </c>
      <c r="T4" s="1">
        <f>R4/S4</f>
        <v>1.3333333333333299</v>
      </c>
      <c r="U4" s="1">
        <f>T4</f>
        <v>1.3333333333333299</v>
      </c>
      <c r="V4" s="1">
        <v>4.6666666666666599</v>
      </c>
      <c r="W4" s="1">
        <f>U4/V4</f>
        <v>0.28571428571428542</v>
      </c>
    </row>
    <row r="5" spans="1:23" ht="16" x14ac:dyDescent="0.2">
      <c r="A5" s="1">
        <v>2247438</v>
      </c>
      <c r="B5" s="1" t="s">
        <v>28</v>
      </c>
      <c r="C5" s="1" t="s">
        <v>29</v>
      </c>
      <c r="D5" s="1" t="s">
        <v>15</v>
      </c>
      <c r="E5" s="1" t="s">
        <v>15</v>
      </c>
      <c r="F5" s="2">
        <v>4.9299809370000003E-2</v>
      </c>
      <c r="G5" s="2">
        <v>0.60441237690000005</v>
      </c>
      <c r="H5" s="2">
        <v>0.7096135616</v>
      </c>
      <c r="I5" s="1">
        <v>0.61538461538461497</v>
      </c>
      <c r="J5" s="1">
        <v>0.88888888888888795</v>
      </c>
      <c r="K5" s="1">
        <v>1</v>
      </c>
      <c r="L5" s="1">
        <v>0</v>
      </c>
      <c r="M5" s="1">
        <v>0</v>
      </c>
      <c r="N5" s="1">
        <f t="shared" si="0"/>
        <v>0.42652263407201357</v>
      </c>
      <c r="O5" s="1">
        <v>0.66666666666666596</v>
      </c>
      <c r="Q5" s="1">
        <v>2</v>
      </c>
      <c r="R5" s="1">
        <v>0.66666666666666596</v>
      </c>
      <c r="S5" s="1">
        <f t="shared" ref="S5:S13" si="1">LOG(Q5+1, 2)</f>
        <v>1.5849625007211563</v>
      </c>
      <c r="T5" s="1">
        <f t="shared" ref="T5:T13" si="2">R5/S5</f>
        <v>0.4206198357143045</v>
      </c>
      <c r="U5" s="1">
        <f>SUM(T$4:T5)</f>
        <v>1.7539531690476344</v>
      </c>
      <c r="V5" s="1">
        <v>6.7697658452381821</v>
      </c>
      <c r="W5" s="1">
        <f t="shared" ref="W5:W13" si="3">U5/V5</f>
        <v>0.25908623860031377</v>
      </c>
    </row>
    <row r="6" spans="1:23" ht="16" x14ac:dyDescent="0.2">
      <c r="A6" s="1">
        <v>206969</v>
      </c>
      <c r="B6" s="1" t="s">
        <v>17</v>
      </c>
      <c r="C6" s="1" t="s">
        <v>18</v>
      </c>
      <c r="D6" s="1" t="s">
        <v>15</v>
      </c>
      <c r="E6" s="1" t="s">
        <v>15</v>
      </c>
      <c r="F6" s="2">
        <v>0.22014452940000001</v>
      </c>
      <c r="G6" s="2">
        <v>0.70925164220000003</v>
      </c>
      <c r="H6" s="2">
        <v>0.69091057779999998</v>
      </c>
      <c r="I6" s="1">
        <v>0.53846153846153799</v>
      </c>
      <c r="J6" s="1">
        <v>0.88888888888888795</v>
      </c>
      <c r="K6" s="1">
        <v>1</v>
      </c>
      <c r="L6" s="1">
        <v>0</v>
      </c>
      <c r="M6" s="1">
        <v>0</v>
      </c>
      <c r="N6" s="1">
        <f t="shared" si="0"/>
        <v>0.46237566783736733</v>
      </c>
      <c r="O6" s="1">
        <v>0.66666666666666596</v>
      </c>
      <c r="Q6" s="1">
        <v>3</v>
      </c>
      <c r="R6" s="1">
        <v>0.66666666666666596</v>
      </c>
      <c r="S6" s="1">
        <f t="shared" si="1"/>
        <v>2</v>
      </c>
      <c r="T6" s="1">
        <f t="shared" si="2"/>
        <v>0.33333333333333298</v>
      </c>
      <c r="U6" s="1">
        <f>SUM(T$4:T6)</f>
        <v>2.0872865023809672</v>
      </c>
      <c r="V6" s="1">
        <v>8.4364325119048473</v>
      </c>
      <c r="W6" s="1">
        <f t="shared" si="3"/>
        <v>0.24741340601439629</v>
      </c>
    </row>
    <row r="7" spans="1:23" ht="16" x14ac:dyDescent="0.2">
      <c r="A7" s="1">
        <v>1229904</v>
      </c>
      <c r="B7" s="1" t="s">
        <v>25</v>
      </c>
      <c r="C7" s="1" t="s">
        <v>15</v>
      </c>
      <c r="D7" s="1" t="s">
        <v>15</v>
      </c>
      <c r="E7" s="1" t="s">
        <v>24</v>
      </c>
      <c r="F7" s="2">
        <v>0</v>
      </c>
      <c r="G7" s="2">
        <v>0.70173108579999999</v>
      </c>
      <c r="H7" s="2">
        <v>0.50679171089999997</v>
      </c>
      <c r="I7" s="1">
        <v>0.76923076923076905</v>
      </c>
      <c r="J7" s="1">
        <v>0.88888888888888795</v>
      </c>
      <c r="K7" s="1">
        <v>0</v>
      </c>
      <c r="L7" s="1">
        <v>1</v>
      </c>
      <c r="M7" s="1">
        <v>1</v>
      </c>
      <c r="N7" s="1">
        <f t="shared" si="0"/>
        <v>0.61977269328990592</v>
      </c>
      <c r="O7" s="1">
        <v>3.3333333333333299</v>
      </c>
      <c r="Q7" s="1">
        <v>4</v>
      </c>
      <c r="R7" s="1">
        <v>3.3333333333333299</v>
      </c>
      <c r="S7" s="1">
        <f t="shared" si="1"/>
        <v>2.3219280948873622</v>
      </c>
      <c r="T7" s="1">
        <f t="shared" si="2"/>
        <v>1.4355885269113089</v>
      </c>
      <c r="U7" s="1">
        <f>SUM(T$4:T7)</f>
        <v>3.5228750292922761</v>
      </c>
      <c r="V7" s="1">
        <v>9.8720210388161558</v>
      </c>
      <c r="W7" s="1">
        <f t="shared" si="3"/>
        <v>0.3568544896167215</v>
      </c>
    </row>
    <row r="8" spans="1:23" ht="16" x14ac:dyDescent="0.2">
      <c r="A8" s="1">
        <v>1224625</v>
      </c>
      <c r="B8" s="1" t="s">
        <v>23</v>
      </c>
      <c r="C8" s="1" t="s">
        <v>15</v>
      </c>
      <c r="D8" s="1" t="s">
        <v>15</v>
      </c>
      <c r="E8" s="1" t="s">
        <v>24</v>
      </c>
      <c r="F8" s="2">
        <v>0</v>
      </c>
      <c r="G8" s="2">
        <v>0.70003259179999999</v>
      </c>
      <c r="H8" s="2">
        <v>0.51622617240000002</v>
      </c>
      <c r="I8" s="1">
        <v>0.76923076923076905</v>
      </c>
      <c r="J8" s="1">
        <v>0.88888888888888795</v>
      </c>
      <c r="K8" s="1">
        <v>0</v>
      </c>
      <c r="L8" s="1">
        <v>1</v>
      </c>
      <c r="M8" s="1">
        <v>1</v>
      </c>
      <c r="N8" s="1">
        <f t="shared" si="0"/>
        <v>0.62139724646490591</v>
      </c>
      <c r="O8" s="1">
        <v>3.3333333333333299</v>
      </c>
      <c r="Q8" s="1">
        <v>5</v>
      </c>
      <c r="R8" s="1">
        <v>3.3333333333333299</v>
      </c>
      <c r="S8" s="1">
        <f t="shared" si="1"/>
        <v>2.5849625007211561</v>
      </c>
      <c r="T8" s="1">
        <f t="shared" si="2"/>
        <v>1.2895093574484706</v>
      </c>
      <c r="U8" s="1">
        <f>SUM(T$4:T8)</f>
        <v>4.8123843867407468</v>
      </c>
      <c r="V8" s="1">
        <v>10.90362852477493</v>
      </c>
      <c r="W8" s="1">
        <f t="shared" si="3"/>
        <v>0.4413562307085368</v>
      </c>
    </row>
    <row r="9" spans="1:23" ht="16" x14ac:dyDescent="0.2">
      <c r="A9" s="1">
        <v>867867</v>
      </c>
      <c r="B9" s="1" t="s">
        <v>21</v>
      </c>
      <c r="C9" s="1" t="s">
        <v>15</v>
      </c>
      <c r="D9" s="1" t="s">
        <v>15</v>
      </c>
      <c r="E9" s="1" t="s">
        <v>22</v>
      </c>
      <c r="F9" s="2">
        <v>0</v>
      </c>
      <c r="G9" s="2">
        <v>0.6977060437</v>
      </c>
      <c r="H9" s="2">
        <v>0.6367918253</v>
      </c>
      <c r="I9" s="1">
        <v>0.84615384615384603</v>
      </c>
      <c r="J9" s="1">
        <v>1</v>
      </c>
      <c r="K9" s="1">
        <v>0</v>
      </c>
      <c r="L9" s="1">
        <v>1</v>
      </c>
      <c r="M9" s="1">
        <v>1</v>
      </c>
      <c r="N9" s="1">
        <f t="shared" si="0"/>
        <v>0.65793686018230779</v>
      </c>
      <c r="O9" s="1">
        <v>1.6666666666666601</v>
      </c>
      <c r="Q9" s="1">
        <v>6</v>
      </c>
      <c r="R9" s="1">
        <v>1.6666666666666601</v>
      </c>
      <c r="S9" s="1">
        <f t="shared" si="1"/>
        <v>2.8073549220576042</v>
      </c>
      <c r="T9" s="1">
        <f t="shared" si="2"/>
        <v>0.59367864518003455</v>
      </c>
      <c r="U9" s="1">
        <f>SUM(T$4:T9)</f>
        <v>5.4060630319207812</v>
      </c>
      <c r="V9" s="1">
        <v>11.853514357062988</v>
      </c>
      <c r="W9" s="1">
        <f t="shared" si="3"/>
        <v>0.4560725932473812</v>
      </c>
    </row>
    <row r="10" spans="1:23" ht="16" x14ac:dyDescent="0.2">
      <c r="A10" s="1">
        <v>1330863</v>
      </c>
      <c r="B10" s="1" t="s">
        <v>26</v>
      </c>
      <c r="C10" s="1" t="s">
        <v>15</v>
      </c>
      <c r="D10" s="1" t="s">
        <v>15</v>
      </c>
      <c r="E10" s="1" t="s">
        <v>27</v>
      </c>
      <c r="F10" s="2">
        <v>5.4139436450000002E-2</v>
      </c>
      <c r="G10" s="2">
        <v>0.68432283400000005</v>
      </c>
      <c r="H10" s="2">
        <v>0.61378085609999999</v>
      </c>
      <c r="I10" s="1">
        <v>0.53846153846153799</v>
      </c>
      <c r="J10" s="1">
        <v>0.77777777777777701</v>
      </c>
      <c r="K10" s="1">
        <v>1</v>
      </c>
      <c r="L10" s="1">
        <v>1</v>
      </c>
      <c r="M10" s="1">
        <v>1</v>
      </c>
      <c r="N10" s="1">
        <f t="shared" si="0"/>
        <v>0.67214710798981192</v>
      </c>
      <c r="O10" s="1">
        <v>2.6666666666666599</v>
      </c>
      <c r="Q10" s="1">
        <v>7</v>
      </c>
      <c r="R10" s="1">
        <v>2.6666666666666599</v>
      </c>
      <c r="S10" s="1">
        <f t="shared" si="1"/>
        <v>3</v>
      </c>
      <c r="T10" s="1">
        <f t="shared" si="2"/>
        <v>0.88888888888888662</v>
      </c>
      <c r="U10" s="1">
        <f>SUM(T$4:T10)</f>
        <v>6.2949519208096678</v>
      </c>
      <c r="V10" s="1">
        <v>12.409069912618541</v>
      </c>
      <c r="W10" s="1">
        <f t="shared" si="3"/>
        <v>0.50728636111627146</v>
      </c>
    </row>
    <row r="11" spans="1:23" ht="16" x14ac:dyDescent="0.2">
      <c r="A11" s="1">
        <v>3251083</v>
      </c>
      <c r="B11" s="1" t="s">
        <v>32</v>
      </c>
      <c r="C11" s="1" t="s">
        <v>15</v>
      </c>
      <c r="D11" s="1" t="s">
        <v>15</v>
      </c>
      <c r="E11" s="1" t="s">
        <v>33</v>
      </c>
      <c r="F11" s="2">
        <v>0.13945568329999999</v>
      </c>
      <c r="G11" s="2">
        <v>0.71905332799999999</v>
      </c>
      <c r="H11" s="2">
        <v>0.62057828900000001</v>
      </c>
      <c r="I11" s="1">
        <v>0.61538461538461497</v>
      </c>
      <c r="J11" s="1">
        <v>0.88888888888888795</v>
      </c>
      <c r="K11" s="1">
        <v>1</v>
      </c>
      <c r="L11" s="1">
        <v>1</v>
      </c>
      <c r="M11" s="1">
        <v>1</v>
      </c>
      <c r="N11" s="1">
        <f t="shared" si="0"/>
        <v>0.70452164890721358</v>
      </c>
      <c r="O11" s="1">
        <v>2.6666666666666599</v>
      </c>
      <c r="Q11" s="1">
        <v>8</v>
      </c>
      <c r="R11" s="1">
        <v>2.6666666666666599</v>
      </c>
      <c r="S11" s="1">
        <f t="shared" si="1"/>
        <v>3.1699250014423126</v>
      </c>
      <c r="T11" s="1">
        <f t="shared" si="2"/>
        <v>0.84123967142860767</v>
      </c>
      <c r="U11" s="1">
        <f>SUM(T$4:T11)</f>
        <v>7.1361915922382755</v>
      </c>
      <c r="V11" s="1">
        <v>12.829689748332845</v>
      </c>
      <c r="W11" s="1">
        <f t="shared" si="3"/>
        <v>0.55622479827819593</v>
      </c>
    </row>
    <row r="12" spans="1:23" ht="16" x14ac:dyDescent="0.2">
      <c r="A12" s="1">
        <v>560891</v>
      </c>
      <c r="B12" s="1" t="s">
        <v>19</v>
      </c>
      <c r="C12" s="1" t="s">
        <v>15</v>
      </c>
      <c r="D12" s="1" t="s">
        <v>15</v>
      </c>
      <c r="E12" s="1" t="s">
        <v>20</v>
      </c>
      <c r="F12" s="2">
        <v>5.5577298820000003E-2</v>
      </c>
      <c r="G12" s="2">
        <v>0.73767495159999996</v>
      </c>
      <c r="H12" s="2">
        <v>0.73309266569999998</v>
      </c>
      <c r="I12" s="1">
        <v>0.84615384615384603</v>
      </c>
      <c r="J12" s="1">
        <v>0.88888888888888795</v>
      </c>
      <c r="K12" s="1">
        <v>1</v>
      </c>
      <c r="L12" s="1">
        <v>1</v>
      </c>
      <c r="M12" s="1">
        <v>1</v>
      </c>
      <c r="N12" s="1">
        <f t="shared" si="0"/>
        <v>0.73877877360455213</v>
      </c>
      <c r="O12" s="1">
        <v>3.3333333333333299</v>
      </c>
      <c r="Q12" s="1">
        <v>9</v>
      </c>
      <c r="R12" s="1">
        <v>3.3333333333333299</v>
      </c>
      <c r="S12" s="1">
        <f t="shared" si="1"/>
        <v>3.3219280948873626</v>
      </c>
      <c r="T12" s="1">
        <f t="shared" si="2"/>
        <v>1.0034333188799363</v>
      </c>
      <c r="U12" s="1">
        <f>SUM(T$4:T12)</f>
        <v>8.1396249111182115</v>
      </c>
      <c r="V12" s="1">
        <v>13.030376412108833</v>
      </c>
      <c r="W12" s="1">
        <f t="shared" si="3"/>
        <v>0.62466537064533634</v>
      </c>
    </row>
    <row r="13" spans="1:23" ht="16" x14ac:dyDescent="0.2">
      <c r="A13" s="1">
        <v>2881861</v>
      </c>
      <c r="B13" s="1" t="s">
        <v>30</v>
      </c>
      <c r="C13" s="1" t="s">
        <v>15</v>
      </c>
      <c r="D13" s="1" t="s">
        <v>15</v>
      </c>
      <c r="E13" s="1" t="s">
        <v>31</v>
      </c>
      <c r="F13" s="2">
        <v>8.9307006689999996E-2</v>
      </c>
      <c r="G13" s="2">
        <v>0.73339951039999995</v>
      </c>
      <c r="H13" s="2">
        <v>0.71927100420000001</v>
      </c>
      <c r="I13" s="1">
        <v>1</v>
      </c>
      <c r="J13" s="1">
        <v>0.88888888888888795</v>
      </c>
      <c r="K13" s="1">
        <v>1</v>
      </c>
      <c r="L13" s="1">
        <v>1</v>
      </c>
      <c r="M13" s="1">
        <v>1</v>
      </c>
      <c r="N13" s="1">
        <f t="shared" si="0"/>
        <v>0.75200823344704437</v>
      </c>
      <c r="O13" s="1">
        <v>4.6666666666666599</v>
      </c>
      <c r="Q13" s="1">
        <v>10</v>
      </c>
      <c r="R13" s="1">
        <v>4.6666666666666599</v>
      </c>
      <c r="S13" s="1">
        <f t="shared" si="1"/>
        <v>3.4594316186372978</v>
      </c>
      <c r="T13" s="1">
        <f t="shared" si="2"/>
        <v>1.3489691894834746</v>
      </c>
      <c r="U13" s="1">
        <f>SUM(T$4:T13)</f>
        <v>9.4885941006016861</v>
      </c>
      <c r="V13" s="1">
        <v>13.223086296320758</v>
      </c>
      <c r="W13" s="1">
        <f t="shared" si="3"/>
        <v>0.71757787009541252</v>
      </c>
    </row>
  </sheetData>
  <sortState ref="A4:O13">
    <sortCondition ref="N4:N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3"/>
  <sheetViews>
    <sheetView workbookViewId="0">
      <selection activeCell="W4" sqref="W4:W13"/>
    </sheetView>
  </sheetViews>
  <sheetFormatPr baseColWidth="10" defaultColWidth="8.83203125" defaultRowHeight="15" x14ac:dyDescent="0.2"/>
  <sheetData>
    <row r="1" spans="1:23" x14ac:dyDescent="0.2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41</v>
      </c>
      <c r="V1" s="1" t="s">
        <v>40</v>
      </c>
      <c r="W1" s="1" t="s">
        <v>42</v>
      </c>
    </row>
    <row r="2" spans="1:23" ht="16" x14ac:dyDescent="0.2">
      <c r="A2" s="1">
        <v>1945491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</v>
      </c>
      <c r="H2" s="2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f>F2*0.14+G2*0.21+H2*0.21+I2*0.08+J2*0.05+K2*0.05+L2*0.1+M2*0.16</f>
        <v>0.82</v>
      </c>
      <c r="O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  <c r="V3" s="1"/>
      <c r="W3" s="1"/>
    </row>
    <row r="4" spans="1:23" ht="16" x14ac:dyDescent="0.2">
      <c r="A4" s="1">
        <v>2881861</v>
      </c>
      <c r="B4" s="1" t="s">
        <v>30</v>
      </c>
      <c r="C4" s="1" t="s">
        <v>15</v>
      </c>
      <c r="D4" s="1" t="s">
        <v>15</v>
      </c>
      <c r="E4" s="1" t="s">
        <v>31</v>
      </c>
      <c r="F4" s="2">
        <v>8.9307006689999996E-2</v>
      </c>
      <c r="G4" s="2">
        <v>0.73339951039999995</v>
      </c>
      <c r="H4" s="2">
        <v>0.71927100420000001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f t="shared" ref="N4:N13" si="0">F4*0.14+G4*0.21+H4*0.21+I4*0.08+J4*0.05+K4*0.05+L4*0.1+M4*0.16</f>
        <v>0.57756378900259997</v>
      </c>
      <c r="O4" s="1">
        <v>4.6666666666666599</v>
      </c>
      <c r="Q4" s="1">
        <v>1</v>
      </c>
      <c r="R4" s="1">
        <v>4.6666666666666599</v>
      </c>
      <c r="S4" s="1">
        <f>LOG(Q4+1, 2)</f>
        <v>1</v>
      </c>
      <c r="T4" s="1">
        <f>R4/S4</f>
        <v>4.6666666666666599</v>
      </c>
      <c r="U4" s="1">
        <f>T4</f>
        <v>4.6666666666666599</v>
      </c>
      <c r="V4" s="1">
        <v>4.6666666666666599</v>
      </c>
      <c r="W4" s="1">
        <f>U4/V4</f>
        <v>1</v>
      </c>
    </row>
    <row r="5" spans="1:23" ht="16" x14ac:dyDescent="0.2">
      <c r="A5" s="1">
        <v>560891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5.5577298820000003E-2</v>
      </c>
      <c r="G5" s="2">
        <v>0.73767495159999996</v>
      </c>
      <c r="H5" s="2">
        <v>0.73309266569999998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f t="shared" si="0"/>
        <v>0.57664202146779997</v>
      </c>
      <c r="O5" s="1">
        <v>3.3333333333333299</v>
      </c>
      <c r="Q5" s="1">
        <v>2</v>
      </c>
      <c r="R5" s="1">
        <v>3.3333333333333299</v>
      </c>
      <c r="S5" s="1">
        <f t="shared" ref="S5:S13" si="1">LOG(Q5+1, 2)</f>
        <v>1.5849625007211563</v>
      </c>
      <c r="T5" s="1">
        <f t="shared" ref="T5:T13" si="2">R5/S5</f>
        <v>2.1030991785715223</v>
      </c>
      <c r="U5" s="1">
        <f>SUM(T$4:T5)</f>
        <v>6.7697658452381821</v>
      </c>
      <c r="V5" s="1">
        <v>6.7697658452381821</v>
      </c>
      <c r="W5" s="1">
        <f t="shared" ref="W5:W13" si="3">U5/V5</f>
        <v>1</v>
      </c>
    </row>
    <row r="6" spans="1:23" ht="16" x14ac:dyDescent="0.2">
      <c r="A6" s="1">
        <v>3251083</v>
      </c>
      <c r="B6" s="1" t="s">
        <v>32</v>
      </c>
      <c r="C6" s="1" t="s">
        <v>15</v>
      </c>
      <c r="D6" s="1" t="s">
        <v>15</v>
      </c>
      <c r="E6" s="1" t="s">
        <v>33</v>
      </c>
      <c r="F6" s="2">
        <v>0.13945568329999999</v>
      </c>
      <c r="G6" s="2">
        <v>0.71905332799999999</v>
      </c>
      <c r="H6" s="2">
        <v>0.62057828900000001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f t="shared" si="0"/>
        <v>0.56084643523199995</v>
      </c>
      <c r="O6" s="1">
        <v>2.6666666666666599</v>
      </c>
      <c r="Q6" s="1">
        <v>3</v>
      </c>
      <c r="R6" s="1">
        <v>2.6666666666666599</v>
      </c>
      <c r="S6" s="1">
        <f t="shared" si="1"/>
        <v>2</v>
      </c>
      <c r="T6" s="1">
        <f t="shared" si="2"/>
        <v>1.3333333333333299</v>
      </c>
      <c r="U6" s="1">
        <f>SUM(T$4:T6)</f>
        <v>8.1030991785715116</v>
      </c>
      <c r="V6" s="1">
        <v>8.4364325119048473</v>
      </c>
      <c r="W6" s="1">
        <f t="shared" si="3"/>
        <v>0.96048882832133586</v>
      </c>
    </row>
    <row r="7" spans="1:23" ht="16" x14ac:dyDescent="0.2">
      <c r="A7" s="1">
        <v>867867</v>
      </c>
      <c r="B7" s="1" t="s">
        <v>21</v>
      </c>
      <c r="C7" s="1" t="s">
        <v>15</v>
      </c>
      <c r="D7" s="1" t="s">
        <v>15</v>
      </c>
      <c r="E7" s="1" t="s">
        <v>22</v>
      </c>
      <c r="F7" s="2">
        <v>0</v>
      </c>
      <c r="G7" s="2">
        <v>0.6977060437</v>
      </c>
      <c r="H7" s="2">
        <v>0.6367918253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f t="shared" si="0"/>
        <v>0.54024455249000003</v>
      </c>
      <c r="O7" s="1">
        <v>1.6666666666666601</v>
      </c>
      <c r="Q7" s="1">
        <v>4</v>
      </c>
      <c r="R7" s="1">
        <v>1.6666666666666601</v>
      </c>
      <c r="S7" s="1">
        <f t="shared" si="1"/>
        <v>2.3219280948873622</v>
      </c>
      <c r="T7" s="1">
        <f t="shared" si="2"/>
        <v>0.71779426345565234</v>
      </c>
      <c r="U7" s="1">
        <f>SUM(T$4:T7)</f>
        <v>8.8208934420271632</v>
      </c>
      <c r="V7" s="1">
        <v>9.8720210388161558</v>
      </c>
      <c r="W7" s="1">
        <f t="shared" si="3"/>
        <v>0.89352457894325532</v>
      </c>
    </row>
    <row r="8" spans="1:23" ht="16" x14ac:dyDescent="0.2">
      <c r="A8" s="1">
        <v>1330863</v>
      </c>
      <c r="B8" s="1" t="s">
        <v>26</v>
      </c>
      <c r="C8" s="1" t="s">
        <v>15</v>
      </c>
      <c r="D8" s="1" t="s">
        <v>15</v>
      </c>
      <c r="E8" s="1" t="s">
        <v>27</v>
      </c>
      <c r="F8" s="2">
        <v>5.4139436450000002E-2</v>
      </c>
      <c r="G8" s="2">
        <v>0.68432283400000005</v>
      </c>
      <c r="H8" s="2">
        <v>0.61378085609999999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f t="shared" si="0"/>
        <v>0.540181296024</v>
      </c>
      <c r="O8" s="1">
        <v>2.6666666666666599</v>
      </c>
      <c r="Q8" s="1">
        <v>5</v>
      </c>
      <c r="R8" s="1">
        <v>2.6666666666666599</v>
      </c>
      <c r="S8" s="1">
        <f t="shared" si="1"/>
        <v>2.5849625007211561</v>
      </c>
      <c r="T8" s="1">
        <f t="shared" si="2"/>
        <v>1.0316074859587749</v>
      </c>
      <c r="U8" s="1">
        <f>SUM(T$4:T8)</f>
        <v>9.8525009279859379</v>
      </c>
      <c r="V8" s="1">
        <v>10.90362852477493</v>
      </c>
      <c r="W8" s="1">
        <f t="shared" si="3"/>
        <v>0.90359836687386696</v>
      </c>
    </row>
    <row r="9" spans="1:23" ht="16" x14ac:dyDescent="0.2">
      <c r="A9" s="1">
        <v>1224625</v>
      </c>
      <c r="B9" s="1" t="s">
        <v>23</v>
      </c>
      <c r="C9" s="1" t="s">
        <v>15</v>
      </c>
      <c r="D9" s="1" t="s">
        <v>15</v>
      </c>
      <c r="E9" s="1" t="s">
        <v>24</v>
      </c>
      <c r="F9" s="2">
        <v>0</v>
      </c>
      <c r="G9" s="2">
        <v>0.70003259179999999</v>
      </c>
      <c r="H9" s="2">
        <v>0.51622617240000002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f t="shared" si="0"/>
        <v>0.51541434048199997</v>
      </c>
      <c r="O9" s="1">
        <v>3.3333333333333299</v>
      </c>
      <c r="Q9" s="1">
        <v>6</v>
      </c>
      <c r="R9" s="1">
        <v>3.3333333333333299</v>
      </c>
      <c r="S9" s="1">
        <f t="shared" si="1"/>
        <v>2.8073549220576042</v>
      </c>
      <c r="T9" s="1">
        <f t="shared" si="2"/>
        <v>1.1873572903600726</v>
      </c>
      <c r="U9" s="1">
        <f>SUM(T$4:T9)</f>
        <v>11.03985821834601</v>
      </c>
      <c r="V9" s="1">
        <v>11.853514357062988</v>
      </c>
      <c r="W9" s="1">
        <f t="shared" si="3"/>
        <v>0.93135739206051116</v>
      </c>
    </row>
    <row r="10" spans="1:23" ht="16" x14ac:dyDescent="0.2">
      <c r="A10" s="1">
        <v>1229904</v>
      </c>
      <c r="B10" s="1" t="s">
        <v>25</v>
      </c>
      <c r="C10" s="1" t="s">
        <v>15</v>
      </c>
      <c r="D10" s="1" t="s">
        <v>15</v>
      </c>
      <c r="E10" s="1" t="s">
        <v>24</v>
      </c>
      <c r="F10" s="2">
        <v>0</v>
      </c>
      <c r="G10" s="2">
        <v>0.70173108579999999</v>
      </c>
      <c r="H10" s="2">
        <v>0.50679171089999997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f t="shared" si="0"/>
        <v>0.51378978730699998</v>
      </c>
      <c r="O10" s="1">
        <v>3.3333333333333299</v>
      </c>
      <c r="Q10" s="1">
        <v>7</v>
      </c>
      <c r="R10" s="1">
        <v>3.3333333333333299</v>
      </c>
      <c r="S10" s="1">
        <f t="shared" si="1"/>
        <v>3</v>
      </c>
      <c r="T10" s="1">
        <f t="shared" si="2"/>
        <v>1.1111111111111101</v>
      </c>
      <c r="U10" s="1">
        <f>SUM(T$4:T10)</f>
        <v>12.150969329457121</v>
      </c>
      <c r="V10" s="1">
        <v>12.409069912618541</v>
      </c>
      <c r="W10" s="1">
        <f t="shared" si="3"/>
        <v>0.97920065041305293</v>
      </c>
    </row>
    <row r="11" spans="1:23" ht="16" x14ac:dyDescent="0.2">
      <c r="A11" s="1">
        <v>206969</v>
      </c>
      <c r="B11" s="1" t="s">
        <v>17</v>
      </c>
      <c r="C11" s="1" t="s">
        <v>18</v>
      </c>
      <c r="D11" s="1" t="s">
        <v>15</v>
      </c>
      <c r="E11" s="1" t="s">
        <v>15</v>
      </c>
      <c r="F11" s="2">
        <v>0.22014452940000001</v>
      </c>
      <c r="G11" s="2">
        <v>0.70925164220000003</v>
      </c>
      <c r="H11" s="2">
        <v>0.69091057779999998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f t="shared" si="0"/>
        <v>0.32485430031599993</v>
      </c>
      <c r="O11" s="1">
        <v>0.66666666666666596</v>
      </c>
      <c r="Q11" s="1">
        <v>8</v>
      </c>
      <c r="R11" s="1">
        <v>0.66666666666666596</v>
      </c>
      <c r="S11" s="1">
        <f t="shared" si="1"/>
        <v>3.1699250014423126</v>
      </c>
      <c r="T11" s="1">
        <f t="shared" si="2"/>
        <v>0.21030991785715225</v>
      </c>
      <c r="U11" s="1">
        <f>SUM(T$4:T11)</f>
        <v>12.361279247314274</v>
      </c>
      <c r="V11" s="1">
        <v>12.829689748332845</v>
      </c>
      <c r="W11" s="1">
        <f t="shared" si="3"/>
        <v>0.96349011470994939</v>
      </c>
    </row>
    <row r="12" spans="1:23" ht="16" x14ac:dyDescent="0.2">
      <c r="A12" s="1">
        <v>2247438</v>
      </c>
      <c r="B12" s="1" t="s">
        <v>28</v>
      </c>
      <c r="C12" s="1" t="s">
        <v>29</v>
      </c>
      <c r="D12" s="1" t="s">
        <v>15</v>
      </c>
      <c r="E12" s="1" t="s">
        <v>15</v>
      </c>
      <c r="F12" s="2">
        <v>4.9299809370000003E-2</v>
      </c>
      <c r="G12" s="2">
        <v>0.60441237690000005</v>
      </c>
      <c r="H12" s="2">
        <v>0.7096135616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f t="shared" si="0"/>
        <v>0.2828474203968</v>
      </c>
      <c r="O12" s="1">
        <v>0.66666666666666596</v>
      </c>
      <c r="Q12" s="1">
        <v>9</v>
      </c>
      <c r="R12" s="1">
        <v>0.66666666666666596</v>
      </c>
      <c r="S12" s="1">
        <f t="shared" si="1"/>
        <v>3.3219280948873626</v>
      </c>
      <c r="T12" s="1">
        <f t="shared" si="2"/>
        <v>0.20068666377598723</v>
      </c>
      <c r="U12" s="1">
        <f>SUM(T$4:T12)</f>
        <v>12.561965911090262</v>
      </c>
      <c r="V12" s="1">
        <v>13.030376412108833</v>
      </c>
      <c r="W12" s="1">
        <f t="shared" si="3"/>
        <v>0.9640524198070527</v>
      </c>
    </row>
    <row r="13" spans="1:23" ht="16" x14ac:dyDescent="0.2">
      <c r="A13" s="1">
        <v>3663888</v>
      </c>
      <c r="B13" s="1" t="s">
        <v>34</v>
      </c>
      <c r="C13" s="1" t="s">
        <v>15</v>
      </c>
      <c r="D13" s="1" t="s">
        <v>35</v>
      </c>
      <c r="E13" s="1" t="s">
        <v>15</v>
      </c>
      <c r="F13" s="2">
        <v>0</v>
      </c>
      <c r="G13" s="2">
        <v>0.51708132029999998</v>
      </c>
      <c r="H13" s="2">
        <v>0.71776330470000005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f t="shared" si="0"/>
        <v>0.25931737124999998</v>
      </c>
      <c r="O13" s="1">
        <v>1.3333333333333299</v>
      </c>
      <c r="Q13" s="1">
        <v>10</v>
      </c>
      <c r="R13" s="1">
        <v>1.3333333333333299</v>
      </c>
      <c r="S13" s="1">
        <f t="shared" si="1"/>
        <v>3.4594316186372978</v>
      </c>
      <c r="T13" s="1">
        <f t="shared" si="2"/>
        <v>0.38541976842384945</v>
      </c>
      <c r="U13" s="1">
        <f>SUM(T$4:T13)</f>
        <v>12.947385679514111</v>
      </c>
      <c r="V13" s="1">
        <v>13.223086296320758</v>
      </c>
      <c r="W13" s="1">
        <f t="shared" si="3"/>
        <v>0.97915005539339484</v>
      </c>
    </row>
  </sheetData>
  <sortState ref="A4:O13">
    <sortCondition descending="1" ref="N4:N13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"/>
  <sheetViews>
    <sheetView workbookViewId="0">
      <selection activeCell="U5" sqref="U5"/>
    </sheetView>
  </sheetViews>
  <sheetFormatPr baseColWidth="10" defaultColWidth="8.83203125" defaultRowHeight="15" x14ac:dyDescent="0.2"/>
  <sheetData>
    <row r="1" spans="1:21" x14ac:dyDescent="0.2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12</v>
      </c>
      <c r="M1" s="1" t="s">
        <v>13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41</v>
      </c>
      <c r="T1" s="1" t="s">
        <v>40</v>
      </c>
      <c r="U1" s="1" t="s">
        <v>42</v>
      </c>
    </row>
    <row r="2" spans="1:21" ht="16" x14ac:dyDescent="0.2">
      <c r="A2" s="1">
        <v>1945491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</v>
      </c>
      <c r="H2" s="2">
        <v>1</v>
      </c>
      <c r="I2" s="1">
        <v>1</v>
      </c>
      <c r="J2" s="1">
        <v>1</v>
      </c>
      <c r="K2" s="1">
        <v>1</v>
      </c>
      <c r="L2" s="1">
        <f>F2*0.14+G2*0.21+H2*0.21+I2*0.08+J2*0.05+K2*0.05</f>
        <v>0.74</v>
      </c>
      <c r="M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</row>
    <row r="4" spans="1:21" ht="16" x14ac:dyDescent="0.2">
      <c r="A4" s="1">
        <v>2881861</v>
      </c>
      <c r="B4" s="1" t="s">
        <v>30</v>
      </c>
      <c r="C4" s="1" t="s">
        <v>15</v>
      </c>
      <c r="D4" s="1" t="s">
        <v>15</v>
      </c>
      <c r="E4" s="1" t="s">
        <v>31</v>
      </c>
      <c r="F4" s="2">
        <v>8.9307006689999996E-2</v>
      </c>
      <c r="G4" s="2">
        <v>0.73339951039999995</v>
      </c>
      <c r="H4" s="2">
        <v>0.71927100420000001</v>
      </c>
      <c r="I4" s="1">
        <v>1</v>
      </c>
      <c r="J4" s="1">
        <v>0.88888888888888795</v>
      </c>
      <c r="K4" s="1">
        <v>1</v>
      </c>
      <c r="L4" s="1">
        <f t="shared" ref="L4:L13" si="0">F4*0.14+G4*0.21+H4*0.21+I4*0.08+J4*0.05+K4*0.05</f>
        <v>0.49200823344704436</v>
      </c>
      <c r="M4" s="1">
        <v>4.6666666666666599</v>
      </c>
      <c r="O4" s="1">
        <v>1</v>
      </c>
      <c r="P4" s="1">
        <v>4.6666666666666599</v>
      </c>
      <c r="Q4" s="1">
        <f>LOG(O4+1, 2)</f>
        <v>1</v>
      </c>
      <c r="R4" s="1">
        <f>P4/Q4</f>
        <v>4.6666666666666599</v>
      </c>
      <c r="S4" s="1">
        <f>R4</f>
        <v>4.6666666666666599</v>
      </c>
      <c r="T4" s="1">
        <v>4.6666666666666599</v>
      </c>
      <c r="U4" s="1">
        <f>S4/T4</f>
        <v>1</v>
      </c>
    </row>
    <row r="5" spans="1:21" ht="16" x14ac:dyDescent="0.2">
      <c r="A5" s="1">
        <v>560891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5.5577298820000003E-2</v>
      </c>
      <c r="G5" s="2">
        <v>0.73767495159999996</v>
      </c>
      <c r="H5" s="2">
        <v>0.73309266569999998</v>
      </c>
      <c r="I5" s="1">
        <v>0.84615384615384603</v>
      </c>
      <c r="J5" s="1">
        <v>0.88888888888888795</v>
      </c>
      <c r="K5" s="1">
        <v>1</v>
      </c>
      <c r="L5" s="1">
        <f t="shared" si="0"/>
        <v>0.47877877360455207</v>
      </c>
      <c r="M5" s="1">
        <v>3.3333333333333299</v>
      </c>
      <c r="O5" s="1">
        <v>2</v>
      </c>
      <c r="P5" s="1">
        <v>3.3333333333333299</v>
      </c>
      <c r="Q5" s="1">
        <f t="shared" ref="Q5:Q13" si="1">LOG(O5+1, 2)</f>
        <v>1.5849625007211563</v>
      </c>
      <c r="R5" s="1">
        <f t="shared" ref="R5:R13" si="2">P5/Q5</f>
        <v>2.1030991785715223</v>
      </c>
      <c r="S5" s="1">
        <f>SUM(R$4:R5)</f>
        <v>6.7697658452381821</v>
      </c>
      <c r="T5" s="1">
        <v>6.7697658452381821</v>
      </c>
      <c r="U5" s="1">
        <f t="shared" ref="U5:U13" si="3">S5/T5</f>
        <v>1</v>
      </c>
    </row>
    <row r="6" spans="1:21" ht="16" x14ac:dyDescent="0.2">
      <c r="A6" s="1">
        <v>206969</v>
      </c>
      <c r="B6" s="1" t="s">
        <v>17</v>
      </c>
      <c r="C6" s="1" t="s">
        <v>18</v>
      </c>
      <c r="D6" s="1" t="s">
        <v>15</v>
      </c>
      <c r="E6" s="1" t="s">
        <v>15</v>
      </c>
      <c r="F6" s="2">
        <v>0.22014452940000001</v>
      </c>
      <c r="G6" s="2">
        <v>0.70925164220000003</v>
      </c>
      <c r="H6" s="2">
        <v>0.69091057779999998</v>
      </c>
      <c r="I6" s="1">
        <v>0.53846153846153799</v>
      </c>
      <c r="J6" s="1">
        <v>0.88888888888888795</v>
      </c>
      <c r="K6" s="1">
        <v>1</v>
      </c>
      <c r="L6" s="1">
        <f t="shared" si="0"/>
        <v>0.46237566783736733</v>
      </c>
      <c r="M6" s="1">
        <v>0.66666666666666596</v>
      </c>
      <c r="O6" s="1">
        <v>3</v>
      </c>
      <c r="P6" s="1">
        <v>0.66666666666666596</v>
      </c>
      <c r="Q6" s="1">
        <f t="shared" si="1"/>
        <v>2</v>
      </c>
      <c r="R6" s="1">
        <f t="shared" si="2"/>
        <v>0.33333333333333298</v>
      </c>
      <c r="S6" s="1">
        <f>SUM(R$4:R6)</f>
        <v>7.1030991785715152</v>
      </c>
      <c r="T6" s="1">
        <v>8.4364325119048473</v>
      </c>
      <c r="U6" s="1">
        <f t="shared" si="3"/>
        <v>0.8419553132853449</v>
      </c>
    </row>
    <row r="7" spans="1:21" ht="16" x14ac:dyDescent="0.2">
      <c r="A7" s="1">
        <v>3251083</v>
      </c>
      <c r="B7" s="1" t="s">
        <v>32</v>
      </c>
      <c r="C7" s="1" t="s">
        <v>15</v>
      </c>
      <c r="D7" s="1" t="s">
        <v>15</v>
      </c>
      <c r="E7" s="1" t="s">
        <v>33</v>
      </c>
      <c r="F7" s="2">
        <v>0.13945568329999999</v>
      </c>
      <c r="G7" s="2">
        <v>0.71905332799999999</v>
      </c>
      <c r="H7" s="2">
        <v>0.62057828900000001</v>
      </c>
      <c r="I7" s="1">
        <v>0.61538461538461497</v>
      </c>
      <c r="J7" s="1">
        <v>0.88888888888888795</v>
      </c>
      <c r="K7" s="1">
        <v>1</v>
      </c>
      <c r="L7" s="1">
        <f t="shared" si="0"/>
        <v>0.44452164890721352</v>
      </c>
      <c r="M7" s="1">
        <v>2.6666666666666599</v>
      </c>
      <c r="O7" s="1">
        <v>4</v>
      </c>
      <c r="P7" s="1">
        <v>2.6666666666666599</v>
      </c>
      <c r="Q7" s="1">
        <f t="shared" si="1"/>
        <v>2.3219280948873622</v>
      </c>
      <c r="R7" s="1">
        <f t="shared" si="2"/>
        <v>1.1484708215290453</v>
      </c>
      <c r="S7" s="1">
        <f>SUM(R$4:R7)</f>
        <v>8.2515700001005605</v>
      </c>
      <c r="T7" s="1">
        <v>9.8720210388161558</v>
      </c>
      <c r="U7" s="1">
        <f t="shared" si="3"/>
        <v>0.83585417491068081</v>
      </c>
    </row>
    <row r="8" spans="1:21" ht="16" x14ac:dyDescent="0.2">
      <c r="A8" s="1">
        <v>2247438</v>
      </c>
      <c r="B8" s="1" t="s">
        <v>28</v>
      </c>
      <c r="C8" s="1" t="s">
        <v>29</v>
      </c>
      <c r="D8" s="1" t="s">
        <v>15</v>
      </c>
      <c r="E8" s="1" t="s">
        <v>15</v>
      </c>
      <c r="F8" s="2">
        <v>4.9299809370000003E-2</v>
      </c>
      <c r="G8" s="2">
        <v>0.60441237690000005</v>
      </c>
      <c r="H8" s="2">
        <v>0.7096135616</v>
      </c>
      <c r="I8" s="1">
        <v>0.61538461538461497</v>
      </c>
      <c r="J8" s="1">
        <v>0.88888888888888795</v>
      </c>
      <c r="K8" s="1">
        <v>1</v>
      </c>
      <c r="L8" s="1">
        <f t="shared" si="0"/>
        <v>0.42652263407201357</v>
      </c>
      <c r="M8" s="1">
        <v>0.66666666666666596</v>
      </c>
      <c r="O8" s="1">
        <v>5</v>
      </c>
      <c r="P8" s="1">
        <v>0.66666666666666596</v>
      </c>
      <c r="Q8" s="1">
        <f t="shared" si="1"/>
        <v>2.5849625007211561</v>
      </c>
      <c r="R8" s="1">
        <f t="shared" si="2"/>
        <v>0.25790187148969412</v>
      </c>
      <c r="S8" s="1">
        <f>SUM(R$4:R8)</f>
        <v>8.5094718715902538</v>
      </c>
      <c r="T8" s="1">
        <v>10.90362852477493</v>
      </c>
      <c r="U8" s="1">
        <f t="shared" si="3"/>
        <v>0.78042569519451821</v>
      </c>
    </row>
    <row r="9" spans="1:21" ht="16" x14ac:dyDescent="0.2">
      <c r="A9" s="1">
        <v>1330863</v>
      </c>
      <c r="B9" s="1" t="s">
        <v>26</v>
      </c>
      <c r="C9" s="1" t="s">
        <v>15</v>
      </c>
      <c r="D9" s="1" t="s">
        <v>15</v>
      </c>
      <c r="E9" s="1" t="s">
        <v>27</v>
      </c>
      <c r="F9" s="2">
        <v>5.4139436450000002E-2</v>
      </c>
      <c r="G9" s="2">
        <v>0.68432283400000005</v>
      </c>
      <c r="H9" s="2">
        <v>0.61378085609999999</v>
      </c>
      <c r="I9" s="1">
        <v>0.53846153846153799</v>
      </c>
      <c r="J9" s="1">
        <v>0.77777777777777701</v>
      </c>
      <c r="K9" s="1">
        <v>1</v>
      </c>
      <c r="L9" s="1">
        <f t="shared" si="0"/>
        <v>0.41214710798981186</v>
      </c>
      <c r="M9" s="1">
        <v>2.6666666666666599</v>
      </c>
      <c r="O9" s="1">
        <v>6</v>
      </c>
      <c r="P9" s="1">
        <v>2.6666666666666599</v>
      </c>
      <c r="Q9" s="1">
        <f t="shared" si="1"/>
        <v>2.8073549220576042</v>
      </c>
      <c r="R9" s="1">
        <f t="shared" si="2"/>
        <v>0.94988583228805668</v>
      </c>
      <c r="S9" s="1">
        <f>SUM(R$4:R9)</f>
        <v>9.459357703878311</v>
      </c>
      <c r="T9" s="1">
        <v>11.853514357062988</v>
      </c>
      <c r="U9" s="1">
        <f t="shared" si="3"/>
        <v>0.7980213647138239</v>
      </c>
    </row>
    <row r="10" spans="1:21" ht="16" x14ac:dyDescent="0.2">
      <c r="A10" s="1">
        <v>867867</v>
      </c>
      <c r="B10" s="1" t="s">
        <v>21</v>
      </c>
      <c r="C10" s="1" t="s">
        <v>15</v>
      </c>
      <c r="D10" s="1" t="s">
        <v>15</v>
      </c>
      <c r="E10" s="1" t="s">
        <v>22</v>
      </c>
      <c r="F10" s="2">
        <v>0</v>
      </c>
      <c r="G10" s="2">
        <v>0.6977060437</v>
      </c>
      <c r="H10" s="2">
        <v>0.6367918253</v>
      </c>
      <c r="I10" s="1">
        <v>0.84615384615384603</v>
      </c>
      <c r="J10" s="1">
        <v>1</v>
      </c>
      <c r="K10" s="1">
        <v>0</v>
      </c>
      <c r="L10" s="1">
        <f t="shared" si="0"/>
        <v>0.39793686018230773</v>
      </c>
      <c r="M10" s="1">
        <v>1.6666666666666601</v>
      </c>
      <c r="O10" s="1">
        <v>7</v>
      </c>
      <c r="P10" s="1">
        <v>1.6666666666666601</v>
      </c>
      <c r="Q10" s="1">
        <f t="shared" si="1"/>
        <v>3</v>
      </c>
      <c r="R10" s="1">
        <f t="shared" si="2"/>
        <v>0.55555555555555336</v>
      </c>
      <c r="S10" s="1">
        <f>SUM(R$4:R10)</f>
        <v>10.014913259433865</v>
      </c>
      <c r="T10" s="1">
        <v>12.409069912618541</v>
      </c>
      <c r="U10" s="1">
        <f t="shared" si="3"/>
        <v>0.80706397255848272</v>
      </c>
    </row>
    <row r="11" spans="1:21" ht="16" x14ac:dyDescent="0.2">
      <c r="A11" s="1">
        <v>1224625</v>
      </c>
      <c r="B11" s="1" t="s">
        <v>23</v>
      </c>
      <c r="C11" s="1" t="s">
        <v>15</v>
      </c>
      <c r="D11" s="1" t="s">
        <v>15</v>
      </c>
      <c r="E11" s="1" t="s">
        <v>24</v>
      </c>
      <c r="F11" s="2">
        <v>0</v>
      </c>
      <c r="G11" s="2">
        <v>0.70003259179999999</v>
      </c>
      <c r="H11" s="2">
        <v>0.51622617240000002</v>
      </c>
      <c r="I11" s="1">
        <v>0.76923076923076905</v>
      </c>
      <c r="J11" s="1">
        <v>0.88888888888888795</v>
      </c>
      <c r="K11" s="1">
        <v>0</v>
      </c>
      <c r="L11" s="1">
        <f t="shared" si="0"/>
        <v>0.3613972464649059</v>
      </c>
      <c r="M11" s="1">
        <v>3.3333333333333299</v>
      </c>
      <c r="O11" s="1">
        <v>8</v>
      </c>
      <c r="P11" s="1">
        <v>3.3333333333333299</v>
      </c>
      <c r="Q11" s="1">
        <f t="shared" si="1"/>
        <v>3.1699250014423126</v>
      </c>
      <c r="R11" s="1">
        <f t="shared" si="2"/>
        <v>1.0515495892857611</v>
      </c>
      <c r="S11" s="1">
        <f>SUM(R$4:R11)</f>
        <v>11.066462848719626</v>
      </c>
      <c r="T11" s="1">
        <v>12.829689748332845</v>
      </c>
      <c r="U11" s="1">
        <f t="shared" si="3"/>
        <v>0.86256667665386522</v>
      </c>
    </row>
    <row r="12" spans="1:21" ht="16" x14ac:dyDescent="0.2">
      <c r="A12" s="1">
        <v>1229904</v>
      </c>
      <c r="B12" s="1" t="s">
        <v>25</v>
      </c>
      <c r="C12" s="1" t="s">
        <v>15</v>
      </c>
      <c r="D12" s="1" t="s">
        <v>15</v>
      </c>
      <c r="E12" s="1" t="s">
        <v>24</v>
      </c>
      <c r="F12" s="2">
        <v>0</v>
      </c>
      <c r="G12" s="2">
        <v>0.70173108579999999</v>
      </c>
      <c r="H12" s="2">
        <v>0.50679171089999997</v>
      </c>
      <c r="I12" s="1">
        <v>0.76923076923076905</v>
      </c>
      <c r="J12" s="1">
        <v>0.88888888888888795</v>
      </c>
      <c r="K12" s="1">
        <v>0</v>
      </c>
      <c r="L12" s="1">
        <f t="shared" si="0"/>
        <v>0.35977269328990591</v>
      </c>
      <c r="M12" s="1">
        <v>3.3333333333333299</v>
      </c>
      <c r="O12" s="1">
        <v>9</v>
      </c>
      <c r="P12" s="1">
        <v>3.3333333333333299</v>
      </c>
      <c r="Q12" s="1">
        <f t="shared" si="1"/>
        <v>3.3219280948873626</v>
      </c>
      <c r="R12" s="1">
        <f t="shared" si="2"/>
        <v>1.0034333188799363</v>
      </c>
      <c r="S12" s="1">
        <f>SUM(R$4:R12)</f>
        <v>12.069896167599563</v>
      </c>
      <c r="T12" s="1">
        <v>13.030376412108833</v>
      </c>
      <c r="U12" s="1">
        <f t="shared" si="3"/>
        <v>0.9262891405334448</v>
      </c>
    </row>
    <row r="13" spans="1:21" ht="16" x14ac:dyDescent="0.2">
      <c r="A13" s="1">
        <v>3663888</v>
      </c>
      <c r="B13" s="1" t="s">
        <v>34</v>
      </c>
      <c r="C13" s="1" t="s">
        <v>15</v>
      </c>
      <c r="D13" s="1" t="s">
        <v>35</v>
      </c>
      <c r="E13" s="1" t="s">
        <v>15</v>
      </c>
      <c r="F13" s="2">
        <v>0</v>
      </c>
      <c r="G13" s="2">
        <v>0.51708132029999998</v>
      </c>
      <c r="H13" s="2">
        <v>0.71776330470000005</v>
      </c>
      <c r="I13" s="1">
        <v>7.6923076923076802E-2</v>
      </c>
      <c r="J13" s="1">
        <v>0.77777777777777701</v>
      </c>
      <c r="K13" s="1">
        <v>0</v>
      </c>
      <c r="L13" s="1">
        <f t="shared" si="0"/>
        <v>0.30436010629273497</v>
      </c>
      <c r="M13" s="1">
        <v>1.3333333333333299</v>
      </c>
      <c r="O13" s="1">
        <v>10</v>
      </c>
      <c r="P13" s="1">
        <v>1.3333333333333299</v>
      </c>
      <c r="Q13" s="1">
        <f t="shared" si="1"/>
        <v>3.4594316186372978</v>
      </c>
      <c r="R13" s="1">
        <f t="shared" si="2"/>
        <v>0.38541976842384945</v>
      </c>
      <c r="S13" s="1">
        <f>SUM(R$4:R13)</f>
        <v>12.455315936023412</v>
      </c>
      <c r="T13" s="1">
        <v>13.223086296320758</v>
      </c>
      <c r="U13" s="1">
        <f t="shared" si="3"/>
        <v>0.94193712851204991</v>
      </c>
    </row>
  </sheetData>
  <sortState ref="A4:M13">
    <sortCondition descending="1" ref="L4:L13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3"/>
  <sheetViews>
    <sheetView workbookViewId="0">
      <selection activeCell="U4" sqref="U4:U13"/>
    </sheetView>
  </sheetViews>
  <sheetFormatPr baseColWidth="10" defaultColWidth="8.83203125" defaultRowHeight="15" x14ac:dyDescent="0.2"/>
  <sheetData>
    <row r="1" spans="1:21" x14ac:dyDescent="0.2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12</v>
      </c>
      <c r="M1" s="1" t="s">
        <v>13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41</v>
      </c>
      <c r="T1" s="1" t="s">
        <v>40</v>
      </c>
      <c r="U1" s="1" t="s">
        <v>42</v>
      </c>
    </row>
    <row r="2" spans="1:21" ht="16" x14ac:dyDescent="0.2">
      <c r="A2" s="1">
        <v>1945491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</v>
      </c>
      <c r="H2" s="2">
        <v>1</v>
      </c>
      <c r="I2" s="1">
        <v>0</v>
      </c>
      <c r="J2" s="1">
        <v>0</v>
      </c>
      <c r="K2" s="1">
        <v>0</v>
      </c>
      <c r="L2" s="1">
        <f>F2*0.14+G2*0.21+H2*0.21+I2*0.08+J2*0.05+K2*0.05</f>
        <v>0.55999999999999994</v>
      </c>
      <c r="M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</row>
    <row r="4" spans="1:21" ht="16" x14ac:dyDescent="0.2">
      <c r="A4" s="1">
        <v>206969</v>
      </c>
      <c r="B4" s="1" t="s">
        <v>17</v>
      </c>
      <c r="C4" s="1" t="s">
        <v>18</v>
      </c>
      <c r="D4" s="1" t="s">
        <v>15</v>
      </c>
      <c r="E4" s="1" t="s">
        <v>15</v>
      </c>
      <c r="F4" s="2">
        <v>0.22014452940000001</v>
      </c>
      <c r="G4" s="2">
        <v>0.70925164220000003</v>
      </c>
      <c r="H4" s="2">
        <v>0.69091057779999998</v>
      </c>
      <c r="I4" s="1">
        <v>0</v>
      </c>
      <c r="J4" s="1">
        <v>0</v>
      </c>
      <c r="K4" s="1">
        <v>0</v>
      </c>
      <c r="L4" s="1">
        <f t="shared" ref="L4:L13" si="0">F4*0.14+G4*0.21+H4*0.21+I4*0.08+J4*0.05+K4*0.05</f>
        <v>0.32485430031599993</v>
      </c>
      <c r="M4" s="1">
        <v>0.66666666666666596</v>
      </c>
      <c r="O4" s="1">
        <v>1</v>
      </c>
      <c r="P4" s="1">
        <v>0.66666666666666596</v>
      </c>
      <c r="Q4" s="1">
        <f>LOG(O4+1, 2)</f>
        <v>1</v>
      </c>
      <c r="R4" s="1">
        <f>P4/Q4</f>
        <v>0.66666666666666596</v>
      </c>
      <c r="S4" s="1">
        <f>R4</f>
        <v>0.66666666666666596</v>
      </c>
      <c r="T4" s="1">
        <v>4.6666666666666599</v>
      </c>
      <c r="U4" s="1">
        <f>S4/T4</f>
        <v>0.1428571428571429</v>
      </c>
    </row>
    <row r="5" spans="1:21" ht="16" x14ac:dyDescent="0.2">
      <c r="A5" s="1">
        <v>2881861</v>
      </c>
      <c r="B5" s="1" t="s">
        <v>30</v>
      </c>
      <c r="C5" s="1" t="s">
        <v>15</v>
      </c>
      <c r="D5" s="1" t="s">
        <v>15</v>
      </c>
      <c r="E5" s="1" t="s">
        <v>31</v>
      </c>
      <c r="F5" s="2">
        <v>8.9307006689999996E-2</v>
      </c>
      <c r="G5" s="2">
        <v>0.73339951039999995</v>
      </c>
      <c r="H5" s="2">
        <v>0.71927100420000001</v>
      </c>
      <c r="I5" s="1">
        <v>0</v>
      </c>
      <c r="J5" s="1">
        <v>0</v>
      </c>
      <c r="K5" s="1">
        <v>0</v>
      </c>
      <c r="L5" s="1">
        <f t="shared" si="0"/>
        <v>0.31756378900259996</v>
      </c>
      <c r="M5" s="1">
        <v>4.6666666666666599</v>
      </c>
      <c r="O5" s="1">
        <v>2</v>
      </c>
      <c r="P5" s="1">
        <v>4.6666666666666599</v>
      </c>
      <c r="Q5" s="1">
        <f t="shared" ref="Q5:Q13" si="1">LOG(O5+1, 2)</f>
        <v>1.5849625007211563</v>
      </c>
      <c r="R5" s="1">
        <f t="shared" ref="R5:R13" si="2">P5/Q5</f>
        <v>2.9443388500001304</v>
      </c>
      <c r="S5" s="1">
        <f>SUM(R$4:R5)</f>
        <v>3.6110055166667965</v>
      </c>
      <c r="T5" s="1">
        <v>6.7697658452381821</v>
      </c>
      <c r="U5" s="1">
        <f t="shared" ref="U5:U13" si="3">S5/T5</f>
        <v>0.53340183386206175</v>
      </c>
    </row>
    <row r="6" spans="1:21" ht="16" x14ac:dyDescent="0.2">
      <c r="A6" s="1">
        <v>560891</v>
      </c>
      <c r="B6" s="1" t="s">
        <v>19</v>
      </c>
      <c r="C6" s="1" t="s">
        <v>15</v>
      </c>
      <c r="D6" s="1" t="s">
        <v>15</v>
      </c>
      <c r="E6" s="1" t="s">
        <v>20</v>
      </c>
      <c r="F6" s="2">
        <v>5.5577298820000003E-2</v>
      </c>
      <c r="G6" s="2">
        <v>0.73767495159999996</v>
      </c>
      <c r="H6" s="2">
        <v>0.73309266569999998</v>
      </c>
      <c r="I6" s="1">
        <v>0</v>
      </c>
      <c r="J6" s="1">
        <v>0</v>
      </c>
      <c r="K6" s="1">
        <v>0</v>
      </c>
      <c r="L6" s="1">
        <f t="shared" si="0"/>
        <v>0.31664202146779996</v>
      </c>
      <c r="M6" s="1">
        <v>3.3333333333333299</v>
      </c>
      <c r="O6" s="1">
        <v>3</v>
      </c>
      <c r="P6" s="1">
        <v>3.3333333333333299</v>
      </c>
      <c r="Q6" s="1">
        <f t="shared" si="1"/>
        <v>2</v>
      </c>
      <c r="R6" s="1">
        <f t="shared" si="2"/>
        <v>1.666666666666665</v>
      </c>
      <c r="S6" s="1">
        <f>SUM(R$4:R6)</f>
        <v>5.2776721833334612</v>
      </c>
      <c r="T6" s="1">
        <v>8.4364325119048473</v>
      </c>
      <c r="U6" s="1">
        <f t="shared" si="3"/>
        <v>0.62558103509819041</v>
      </c>
    </row>
    <row r="7" spans="1:21" ht="16" x14ac:dyDescent="0.2">
      <c r="A7" s="1">
        <v>3251083</v>
      </c>
      <c r="B7" s="1" t="s">
        <v>32</v>
      </c>
      <c r="C7" s="1" t="s">
        <v>15</v>
      </c>
      <c r="D7" s="1" t="s">
        <v>15</v>
      </c>
      <c r="E7" s="1" t="s">
        <v>33</v>
      </c>
      <c r="F7" s="2">
        <v>0.13945568329999999</v>
      </c>
      <c r="G7" s="2">
        <v>0.71905332799999999</v>
      </c>
      <c r="H7" s="2">
        <v>0.62057828900000001</v>
      </c>
      <c r="I7" s="1">
        <v>0</v>
      </c>
      <c r="J7" s="1">
        <v>0</v>
      </c>
      <c r="K7" s="1">
        <v>0</v>
      </c>
      <c r="L7" s="1">
        <f t="shared" si="0"/>
        <v>0.30084643523199994</v>
      </c>
      <c r="M7" s="1">
        <v>2.6666666666666599</v>
      </c>
      <c r="O7" s="1">
        <v>4</v>
      </c>
      <c r="P7" s="1">
        <v>2.6666666666666599</v>
      </c>
      <c r="Q7" s="1">
        <f t="shared" si="1"/>
        <v>2.3219280948873622</v>
      </c>
      <c r="R7" s="1">
        <f t="shared" si="2"/>
        <v>1.1484708215290453</v>
      </c>
      <c r="S7" s="1">
        <f>SUM(R$4:R7)</f>
        <v>6.4261430048625066</v>
      </c>
      <c r="T7" s="1">
        <v>9.8720210388161558</v>
      </c>
      <c r="U7" s="1">
        <f t="shared" si="3"/>
        <v>0.65094502732473147</v>
      </c>
    </row>
    <row r="8" spans="1:21" ht="16" x14ac:dyDescent="0.2">
      <c r="A8" s="1">
        <v>2247438</v>
      </c>
      <c r="B8" s="1" t="s">
        <v>28</v>
      </c>
      <c r="C8" s="1" t="s">
        <v>29</v>
      </c>
      <c r="D8" s="1" t="s">
        <v>15</v>
      </c>
      <c r="E8" s="1" t="s">
        <v>15</v>
      </c>
      <c r="F8" s="2">
        <v>4.9299809370000003E-2</v>
      </c>
      <c r="G8" s="2">
        <v>0.60441237690000005</v>
      </c>
      <c r="H8" s="2">
        <v>0.7096135616</v>
      </c>
      <c r="I8" s="1">
        <v>0</v>
      </c>
      <c r="J8" s="1">
        <v>0</v>
      </c>
      <c r="K8" s="1">
        <v>0</v>
      </c>
      <c r="L8" s="1">
        <f t="shared" si="0"/>
        <v>0.2828474203968</v>
      </c>
      <c r="M8" s="1">
        <v>0.66666666666666596</v>
      </c>
      <c r="O8" s="1">
        <v>5</v>
      </c>
      <c r="P8" s="1">
        <v>0.66666666666666596</v>
      </c>
      <c r="Q8" s="1">
        <f t="shared" si="1"/>
        <v>2.5849625007211561</v>
      </c>
      <c r="R8" s="1">
        <f t="shared" si="2"/>
        <v>0.25790187148969412</v>
      </c>
      <c r="S8" s="1">
        <f>SUM(R$4:R8)</f>
        <v>6.6840448763522007</v>
      </c>
      <c r="T8" s="1">
        <v>10.90362852477493</v>
      </c>
      <c r="U8" s="1">
        <f t="shared" si="3"/>
        <v>0.61301105968209524</v>
      </c>
    </row>
    <row r="9" spans="1:21" ht="16" x14ac:dyDescent="0.2">
      <c r="A9" s="1">
        <v>867867</v>
      </c>
      <c r="B9" s="1" t="s">
        <v>21</v>
      </c>
      <c r="C9" s="1" t="s">
        <v>15</v>
      </c>
      <c r="D9" s="1" t="s">
        <v>15</v>
      </c>
      <c r="E9" s="1" t="s">
        <v>22</v>
      </c>
      <c r="F9" s="2">
        <v>0</v>
      </c>
      <c r="G9" s="2">
        <v>0.6977060437</v>
      </c>
      <c r="H9" s="2">
        <v>0.6367918253</v>
      </c>
      <c r="I9" s="1">
        <v>0</v>
      </c>
      <c r="J9" s="1">
        <v>0</v>
      </c>
      <c r="K9" s="1">
        <v>0</v>
      </c>
      <c r="L9" s="1">
        <f t="shared" si="0"/>
        <v>0.28024455249000002</v>
      </c>
      <c r="M9" s="1">
        <v>1.6666666666666601</v>
      </c>
      <c r="O9" s="1">
        <v>6</v>
      </c>
      <c r="P9" s="1">
        <v>1.6666666666666601</v>
      </c>
      <c r="Q9" s="1">
        <f t="shared" si="1"/>
        <v>2.8073549220576042</v>
      </c>
      <c r="R9" s="1">
        <f t="shared" si="2"/>
        <v>0.59367864518003455</v>
      </c>
      <c r="S9" s="1">
        <f>SUM(R$4:R9)</f>
        <v>7.2777235215322351</v>
      </c>
      <c r="T9" s="1">
        <v>11.853514357062988</v>
      </c>
      <c r="U9" s="1">
        <f t="shared" si="3"/>
        <v>0.61397179792470236</v>
      </c>
    </row>
    <row r="10" spans="1:21" ht="16" x14ac:dyDescent="0.2">
      <c r="A10" s="1">
        <v>1330863</v>
      </c>
      <c r="B10" s="1" t="s">
        <v>26</v>
      </c>
      <c r="C10" s="1" t="s">
        <v>15</v>
      </c>
      <c r="D10" s="1" t="s">
        <v>15</v>
      </c>
      <c r="E10" s="1" t="s">
        <v>27</v>
      </c>
      <c r="F10" s="2">
        <v>5.4139436450000002E-2</v>
      </c>
      <c r="G10" s="2">
        <v>0.68432283400000005</v>
      </c>
      <c r="H10" s="2">
        <v>0.61378085609999999</v>
      </c>
      <c r="I10" s="1">
        <v>0</v>
      </c>
      <c r="J10" s="1">
        <v>0</v>
      </c>
      <c r="K10" s="1">
        <v>0</v>
      </c>
      <c r="L10" s="1">
        <f t="shared" si="0"/>
        <v>0.28018129602399999</v>
      </c>
      <c r="M10" s="1">
        <v>2.6666666666666599</v>
      </c>
      <c r="O10" s="1">
        <v>7</v>
      </c>
      <c r="P10" s="1">
        <v>2.6666666666666599</v>
      </c>
      <c r="Q10" s="1">
        <f t="shared" si="1"/>
        <v>3</v>
      </c>
      <c r="R10" s="1">
        <f t="shared" si="2"/>
        <v>0.88888888888888662</v>
      </c>
      <c r="S10" s="1">
        <f>SUM(R$4:R10)</f>
        <v>8.1666124104211217</v>
      </c>
      <c r="T10" s="1">
        <v>12.409069912618541</v>
      </c>
      <c r="U10" s="1">
        <f t="shared" si="3"/>
        <v>0.65811639936983934</v>
      </c>
    </row>
    <row r="11" spans="1:21" ht="16" x14ac:dyDescent="0.2">
      <c r="A11" s="1">
        <v>3663888</v>
      </c>
      <c r="B11" s="1" t="s">
        <v>34</v>
      </c>
      <c r="C11" s="1" t="s">
        <v>15</v>
      </c>
      <c r="D11" s="1" t="s">
        <v>35</v>
      </c>
      <c r="E11" s="1" t="s">
        <v>15</v>
      </c>
      <c r="F11" s="2">
        <v>0</v>
      </c>
      <c r="G11" s="2">
        <v>0.51708132029999998</v>
      </c>
      <c r="H11" s="2">
        <v>0.71776330470000005</v>
      </c>
      <c r="I11" s="1">
        <v>0</v>
      </c>
      <c r="J11" s="1">
        <v>0</v>
      </c>
      <c r="K11" s="1">
        <v>0</v>
      </c>
      <c r="L11" s="1">
        <f t="shared" si="0"/>
        <v>0.25931737124999998</v>
      </c>
      <c r="M11" s="1">
        <v>1.3333333333333299</v>
      </c>
      <c r="O11" s="1">
        <v>8</v>
      </c>
      <c r="P11" s="1">
        <v>1.3333333333333299</v>
      </c>
      <c r="Q11" s="1">
        <f t="shared" si="1"/>
        <v>3.1699250014423126</v>
      </c>
      <c r="R11" s="1">
        <f t="shared" si="2"/>
        <v>0.42061983571430384</v>
      </c>
      <c r="S11" s="1">
        <f>SUM(R$4:R11)</f>
        <v>8.5872322461354251</v>
      </c>
      <c r="T11" s="1">
        <v>12.829689748332845</v>
      </c>
      <c r="U11" s="1">
        <f t="shared" si="3"/>
        <v>0.66932501210727202</v>
      </c>
    </row>
    <row r="12" spans="1:21" ht="16" x14ac:dyDescent="0.2">
      <c r="A12" s="1">
        <v>1224625</v>
      </c>
      <c r="B12" s="1" t="s">
        <v>23</v>
      </c>
      <c r="C12" s="1" t="s">
        <v>15</v>
      </c>
      <c r="D12" s="1" t="s">
        <v>15</v>
      </c>
      <c r="E12" s="1" t="s">
        <v>24</v>
      </c>
      <c r="F12" s="2">
        <v>0</v>
      </c>
      <c r="G12" s="2">
        <v>0.70003259179999999</v>
      </c>
      <c r="H12" s="2">
        <v>0.51622617240000002</v>
      </c>
      <c r="I12" s="1">
        <v>0</v>
      </c>
      <c r="J12" s="1">
        <v>0</v>
      </c>
      <c r="K12" s="1">
        <v>0</v>
      </c>
      <c r="L12" s="1">
        <f t="shared" si="0"/>
        <v>0.25541434048199996</v>
      </c>
      <c r="M12" s="1">
        <v>3.3333333333333299</v>
      </c>
      <c r="O12" s="1">
        <v>9</v>
      </c>
      <c r="P12" s="1">
        <v>3.3333333333333299</v>
      </c>
      <c r="Q12" s="1">
        <f t="shared" si="1"/>
        <v>3.3219280948873626</v>
      </c>
      <c r="R12" s="1">
        <f t="shared" si="2"/>
        <v>1.0034333188799363</v>
      </c>
      <c r="S12" s="1">
        <f>SUM(R$4:R12)</f>
        <v>9.590665565015362</v>
      </c>
      <c r="T12" s="1">
        <v>13.030376412108833</v>
      </c>
      <c r="U12" s="1">
        <f t="shared" si="3"/>
        <v>0.7360236774206288</v>
      </c>
    </row>
    <row r="13" spans="1:21" ht="16" x14ac:dyDescent="0.2">
      <c r="A13" s="1">
        <v>1229904</v>
      </c>
      <c r="B13" s="1" t="s">
        <v>25</v>
      </c>
      <c r="C13" s="1" t="s">
        <v>15</v>
      </c>
      <c r="D13" s="1" t="s">
        <v>15</v>
      </c>
      <c r="E13" s="1" t="s">
        <v>24</v>
      </c>
      <c r="F13" s="2">
        <v>0</v>
      </c>
      <c r="G13" s="2">
        <v>0.70173108579999999</v>
      </c>
      <c r="H13" s="2">
        <v>0.50679171089999997</v>
      </c>
      <c r="I13" s="1">
        <v>0</v>
      </c>
      <c r="J13" s="1">
        <v>0</v>
      </c>
      <c r="K13" s="1">
        <v>0</v>
      </c>
      <c r="L13" s="1">
        <f t="shared" si="0"/>
        <v>0.25378978730699997</v>
      </c>
      <c r="M13" s="1">
        <v>3.3333333333333299</v>
      </c>
      <c r="O13" s="1">
        <v>10</v>
      </c>
      <c r="P13" s="1">
        <v>3.3333333333333299</v>
      </c>
      <c r="Q13" s="1">
        <f t="shared" si="1"/>
        <v>3.4594316186372978</v>
      </c>
      <c r="R13" s="1">
        <f t="shared" si="2"/>
        <v>0.96354942105962504</v>
      </c>
      <c r="S13" s="1">
        <f>SUM(R$4:R13)</f>
        <v>10.554214986074987</v>
      </c>
      <c r="T13" s="1">
        <v>13.223086296320758</v>
      </c>
      <c r="U13" s="1">
        <f t="shared" si="3"/>
        <v>0.79816577987633885</v>
      </c>
    </row>
  </sheetData>
  <sortState ref="A4:M13">
    <sortCondition descending="1" ref="L4:L13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3"/>
  <sheetViews>
    <sheetView workbookViewId="0">
      <selection activeCell="D30" sqref="D30"/>
    </sheetView>
  </sheetViews>
  <sheetFormatPr baseColWidth="10" defaultColWidth="8.83203125" defaultRowHeight="15" x14ac:dyDescent="0.2"/>
  <sheetData>
    <row r="1" spans="1:18" x14ac:dyDescent="0.2">
      <c r="A1" s="1"/>
      <c r="B1" s="1"/>
      <c r="C1" s="1"/>
      <c r="D1" s="1"/>
      <c r="E1" s="1"/>
      <c r="F1" s="1" t="s">
        <v>1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41</v>
      </c>
      <c r="Q1" s="1" t="s">
        <v>40</v>
      </c>
      <c r="R1" s="1" t="s">
        <v>42</v>
      </c>
    </row>
    <row r="2" spans="1:18" ht="16" x14ac:dyDescent="0.2">
      <c r="A2" s="1">
        <v>1945491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>
        <v>1</v>
      </c>
      <c r="H2" s="1">
        <v>1</v>
      </c>
      <c r="I2">
        <f>0.74*F2+0.1*G2+0.16*H2</f>
        <v>1</v>
      </c>
      <c r="J2" s="1"/>
      <c r="L2" s="1"/>
      <c r="M2" s="1"/>
      <c r="N2" s="1"/>
      <c r="O2" s="1"/>
      <c r="P2" s="1"/>
      <c r="Q2" s="1"/>
      <c r="R2" s="1"/>
    </row>
    <row r="3" spans="1:18" x14ac:dyDescent="0.2">
      <c r="A3" s="1"/>
      <c r="B3" s="1"/>
      <c r="C3" s="1"/>
      <c r="D3" s="1"/>
      <c r="E3" s="1"/>
      <c r="F3" s="1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6" x14ac:dyDescent="0.2">
      <c r="A4" s="1">
        <v>560891</v>
      </c>
      <c r="B4" s="1" t="s">
        <v>19</v>
      </c>
      <c r="C4" s="1" t="s">
        <v>15</v>
      </c>
      <c r="D4" s="1" t="s">
        <v>15</v>
      </c>
      <c r="E4" s="1" t="s">
        <v>20</v>
      </c>
      <c r="F4" s="2">
        <v>0.73767495159999996</v>
      </c>
      <c r="G4" s="1">
        <v>1</v>
      </c>
      <c r="H4" s="1">
        <v>1</v>
      </c>
      <c r="I4">
        <f t="shared" ref="I4:I13" si="0">0.74*F4+0.1*G4+0.16*H4</f>
        <v>0.80587946418400003</v>
      </c>
      <c r="J4" s="1">
        <v>3.3333333333333299</v>
      </c>
      <c r="L4" s="1">
        <v>1</v>
      </c>
      <c r="M4" s="1">
        <v>3.3333333333333299</v>
      </c>
      <c r="N4" s="1">
        <f>LOG(L4+1, 2)</f>
        <v>1</v>
      </c>
      <c r="O4" s="1">
        <f>M4/N4</f>
        <v>3.3333333333333299</v>
      </c>
      <c r="P4" s="1">
        <f>O4</f>
        <v>3.3333333333333299</v>
      </c>
      <c r="Q4" s="1">
        <v>4.6666666666666599</v>
      </c>
      <c r="R4" s="1">
        <f>P4/Q4</f>
        <v>0.71428571428571463</v>
      </c>
    </row>
    <row r="5" spans="1:18" ht="16" x14ac:dyDescent="0.2">
      <c r="A5" s="1">
        <v>2881861</v>
      </c>
      <c r="B5" s="1" t="s">
        <v>30</v>
      </c>
      <c r="C5" s="1" t="s">
        <v>15</v>
      </c>
      <c r="D5" s="1" t="s">
        <v>15</v>
      </c>
      <c r="E5" s="1" t="s">
        <v>31</v>
      </c>
      <c r="F5" s="2">
        <v>0.73339951039999995</v>
      </c>
      <c r="G5" s="1">
        <v>1</v>
      </c>
      <c r="H5" s="1">
        <v>1</v>
      </c>
      <c r="I5">
        <f t="shared" si="0"/>
        <v>0.80271563769599996</v>
      </c>
      <c r="J5" s="1">
        <v>4.6666666666666599</v>
      </c>
      <c r="L5" s="1">
        <v>2</v>
      </c>
      <c r="M5" s="1">
        <v>4.6666666666666599</v>
      </c>
      <c r="N5" s="1">
        <f t="shared" ref="N5:N13" si="1">LOG(L5+1, 2)</f>
        <v>1.5849625007211563</v>
      </c>
      <c r="O5" s="1">
        <f t="shared" ref="O5:O13" si="2">M5/N5</f>
        <v>2.9443388500001304</v>
      </c>
      <c r="P5" s="1">
        <f>SUM(O$4:O5)</f>
        <v>6.2776721833334603</v>
      </c>
      <c r="Q5" s="1">
        <v>6.7697658452381821</v>
      </c>
      <c r="R5" s="1">
        <f t="shared" ref="R5:R13" si="3">P5/Q5</f>
        <v>0.92731009119748831</v>
      </c>
    </row>
    <row r="6" spans="1:18" ht="16" x14ac:dyDescent="0.2">
      <c r="A6" s="1">
        <v>3251083</v>
      </c>
      <c r="B6" s="1" t="s">
        <v>32</v>
      </c>
      <c r="C6" s="1" t="s">
        <v>15</v>
      </c>
      <c r="D6" s="1" t="s">
        <v>15</v>
      </c>
      <c r="E6" s="1" t="s">
        <v>33</v>
      </c>
      <c r="F6" s="2">
        <v>0.71905332799999999</v>
      </c>
      <c r="G6" s="1">
        <v>1</v>
      </c>
      <c r="H6" s="1">
        <v>1</v>
      </c>
      <c r="I6">
        <f t="shared" si="0"/>
        <v>0.79209946271999998</v>
      </c>
      <c r="J6" s="1">
        <v>2.6666666666666599</v>
      </c>
      <c r="L6" s="1">
        <v>3</v>
      </c>
      <c r="M6" s="1">
        <v>2.6666666666666599</v>
      </c>
      <c r="N6" s="1">
        <f t="shared" si="1"/>
        <v>2</v>
      </c>
      <c r="O6" s="1">
        <f t="shared" si="2"/>
        <v>1.3333333333333299</v>
      </c>
      <c r="P6" s="1">
        <f>SUM(O$4:O6)</f>
        <v>7.6110055166667898</v>
      </c>
      <c r="Q6" s="1">
        <v>8.4364325119048473</v>
      </c>
      <c r="R6" s="1">
        <f t="shared" si="3"/>
        <v>0.90215923684883648</v>
      </c>
    </row>
    <row r="7" spans="1:18" ht="16" x14ac:dyDescent="0.2">
      <c r="A7" s="1">
        <v>1229904</v>
      </c>
      <c r="B7" s="1" t="s">
        <v>25</v>
      </c>
      <c r="C7" s="1" t="s">
        <v>15</v>
      </c>
      <c r="D7" s="1" t="s">
        <v>15</v>
      </c>
      <c r="E7" s="1" t="s">
        <v>24</v>
      </c>
      <c r="F7" s="2">
        <v>0.70173108579999999</v>
      </c>
      <c r="G7" s="1">
        <v>1</v>
      </c>
      <c r="H7" s="1">
        <v>1</v>
      </c>
      <c r="I7">
        <f t="shared" si="0"/>
        <v>0.77928100349200002</v>
      </c>
      <c r="J7" s="1">
        <v>3.3333333333333299</v>
      </c>
      <c r="L7" s="1">
        <v>4</v>
      </c>
      <c r="M7" s="1">
        <v>3.3333333333333299</v>
      </c>
      <c r="N7" s="1">
        <f t="shared" si="1"/>
        <v>2.3219280948873622</v>
      </c>
      <c r="O7" s="1">
        <f t="shared" si="2"/>
        <v>1.4355885269113089</v>
      </c>
      <c r="P7" s="1">
        <f>SUM(O$4:O7)</f>
        <v>9.0465940435780983</v>
      </c>
      <c r="Q7" s="1">
        <v>9.8720210388161558</v>
      </c>
      <c r="R7" s="1">
        <f t="shared" si="3"/>
        <v>0.91638723296956814</v>
      </c>
    </row>
    <row r="8" spans="1:18" ht="16" x14ac:dyDescent="0.2">
      <c r="A8" s="1">
        <v>1224625</v>
      </c>
      <c r="B8" s="1" t="s">
        <v>23</v>
      </c>
      <c r="C8" s="1" t="s">
        <v>15</v>
      </c>
      <c r="D8" s="1" t="s">
        <v>15</v>
      </c>
      <c r="E8" s="1" t="s">
        <v>24</v>
      </c>
      <c r="F8" s="2">
        <v>0.70003259179999999</v>
      </c>
      <c r="G8" s="1">
        <v>1</v>
      </c>
      <c r="H8" s="1">
        <v>1</v>
      </c>
      <c r="I8">
        <f t="shared" si="0"/>
        <v>0.77802411793199999</v>
      </c>
      <c r="J8" s="1">
        <v>3.3333333333333299</v>
      </c>
      <c r="L8" s="1">
        <v>5</v>
      </c>
      <c r="M8" s="1">
        <v>3.3333333333333299</v>
      </c>
      <c r="N8" s="1">
        <f t="shared" si="1"/>
        <v>2.5849625007211561</v>
      </c>
      <c r="O8" s="1">
        <f t="shared" si="2"/>
        <v>1.2895093574484706</v>
      </c>
      <c r="P8" s="1">
        <f>SUM(O$4:O8)</f>
        <v>10.33610340102657</v>
      </c>
      <c r="Q8" s="1">
        <v>10.90362852477493</v>
      </c>
      <c r="R8" s="1">
        <f t="shared" si="3"/>
        <v>0.94795080165663703</v>
      </c>
    </row>
    <row r="9" spans="1:18" ht="16" x14ac:dyDescent="0.2">
      <c r="A9" s="1">
        <v>867867</v>
      </c>
      <c r="B9" s="1" t="s">
        <v>21</v>
      </c>
      <c r="C9" s="1" t="s">
        <v>15</v>
      </c>
      <c r="D9" s="1" t="s">
        <v>15</v>
      </c>
      <c r="E9" s="1" t="s">
        <v>22</v>
      </c>
      <c r="F9" s="2">
        <v>0.6977060437</v>
      </c>
      <c r="G9" s="1">
        <v>1</v>
      </c>
      <c r="H9" s="1">
        <v>1</v>
      </c>
      <c r="I9">
        <f t="shared" si="0"/>
        <v>0.77630247233799998</v>
      </c>
      <c r="J9" s="1">
        <v>1.6666666666666601</v>
      </c>
      <c r="L9" s="1">
        <v>6</v>
      </c>
      <c r="M9" s="1">
        <v>1.6666666666666601</v>
      </c>
      <c r="N9" s="1">
        <f t="shared" si="1"/>
        <v>2.8073549220576042</v>
      </c>
      <c r="O9" s="1">
        <f t="shared" si="2"/>
        <v>0.59367864518003455</v>
      </c>
      <c r="P9" s="1">
        <f>SUM(O$4:O9)</f>
        <v>10.929782046206604</v>
      </c>
      <c r="Q9" s="1">
        <v>11.853514357062988</v>
      </c>
      <c r="R9" s="1">
        <f t="shared" si="3"/>
        <v>0.92207101767198918</v>
      </c>
    </row>
    <row r="10" spans="1:18" ht="16" x14ac:dyDescent="0.2">
      <c r="A10" s="1">
        <v>1330863</v>
      </c>
      <c r="B10" s="1" t="s">
        <v>26</v>
      </c>
      <c r="C10" s="1" t="s">
        <v>15</v>
      </c>
      <c r="D10" s="1" t="s">
        <v>15</v>
      </c>
      <c r="E10" s="1" t="s">
        <v>27</v>
      </c>
      <c r="F10" s="2">
        <v>0.68432283400000005</v>
      </c>
      <c r="G10" s="1">
        <v>1</v>
      </c>
      <c r="H10" s="1">
        <v>1</v>
      </c>
      <c r="I10">
        <f t="shared" si="0"/>
        <v>0.76639889716000009</v>
      </c>
      <c r="J10" s="1">
        <v>2.6666666666666599</v>
      </c>
      <c r="L10" s="1">
        <v>7</v>
      </c>
      <c r="M10" s="1">
        <v>2.6666666666666599</v>
      </c>
      <c r="N10" s="1">
        <f t="shared" si="1"/>
        <v>3</v>
      </c>
      <c r="O10" s="1">
        <f t="shared" si="2"/>
        <v>0.88888888888888662</v>
      </c>
      <c r="P10" s="1">
        <f>SUM(O$4:O10)</f>
        <v>11.81867093509549</v>
      </c>
      <c r="Q10" s="1">
        <v>12.409069912618541</v>
      </c>
      <c r="R10" s="1">
        <f t="shared" si="3"/>
        <v>0.95242197991626376</v>
      </c>
    </row>
    <row r="11" spans="1:18" ht="16" x14ac:dyDescent="0.2">
      <c r="A11" s="1">
        <v>206969</v>
      </c>
      <c r="B11" s="1" t="s">
        <v>17</v>
      </c>
      <c r="C11" s="1" t="s">
        <v>18</v>
      </c>
      <c r="D11" s="1" t="s">
        <v>15</v>
      </c>
      <c r="E11" s="1" t="s">
        <v>15</v>
      </c>
      <c r="F11" s="2">
        <v>0.70925164220000003</v>
      </c>
      <c r="G11" s="1">
        <v>0</v>
      </c>
      <c r="H11" s="1">
        <v>0</v>
      </c>
      <c r="I11">
        <f t="shared" si="0"/>
        <v>0.52484621522800001</v>
      </c>
      <c r="J11" s="1">
        <v>0.66666666666666596</v>
      </c>
      <c r="L11" s="1">
        <v>8</v>
      </c>
      <c r="M11" s="1">
        <v>0.66666666666666596</v>
      </c>
      <c r="N11" s="1">
        <f t="shared" si="1"/>
        <v>3.1699250014423126</v>
      </c>
      <c r="O11" s="1">
        <f t="shared" si="2"/>
        <v>0.21030991785715225</v>
      </c>
      <c r="P11" s="1">
        <f>SUM(O$4:O11)</f>
        <v>12.028980852952643</v>
      </c>
      <c r="Q11" s="1">
        <v>12.829689748332845</v>
      </c>
      <c r="R11" s="1">
        <f t="shared" si="3"/>
        <v>0.93758937970544065</v>
      </c>
    </row>
    <row r="12" spans="1:18" ht="16" x14ac:dyDescent="0.2">
      <c r="A12" s="1">
        <v>2247438</v>
      </c>
      <c r="B12" s="1" t="s">
        <v>28</v>
      </c>
      <c r="C12" s="1" t="s">
        <v>29</v>
      </c>
      <c r="D12" s="1" t="s">
        <v>15</v>
      </c>
      <c r="E12" s="1" t="s">
        <v>15</v>
      </c>
      <c r="F12" s="2">
        <v>0.60441237690000005</v>
      </c>
      <c r="G12" s="1">
        <v>0</v>
      </c>
      <c r="H12" s="1">
        <v>0</v>
      </c>
      <c r="I12">
        <f t="shared" si="0"/>
        <v>0.44726515890600005</v>
      </c>
      <c r="J12" s="1">
        <v>0.66666666666666596</v>
      </c>
      <c r="L12" s="1">
        <v>9</v>
      </c>
      <c r="M12" s="1">
        <v>0.66666666666666596</v>
      </c>
      <c r="N12" s="1">
        <f t="shared" si="1"/>
        <v>3.3219280948873626</v>
      </c>
      <c r="O12" s="1">
        <f t="shared" si="2"/>
        <v>0.20068666377598723</v>
      </c>
      <c r="P12" s="1">
        <f>SUM(O$4:O12)</f>
        <v>12.229667516728631</v>
      </c>
      <c r="Q12" s="1">
        <v>13.030376412108833</v>
      </c>
      <c r="R12" s="1">
        <f t="shared" si="3"/>
        <v>0.93855059362397841</v>
      </c>
    </row>
    <row r="13" spans="1:18" ht="16" x14ac:dyDescent="0.2">
      <c r="A13" s="1">
        <v>3663888</v>
      </c>
      <c r="B13" s="1" t="s">
        <v>34</v>
      </c>
      <c r="C13" s="1" t="s">
        <v>15</v>
      </c>
      <c r="D13" s="1" t="s">
        <v>35</v>
      </c>
      <c r="E13" s="1" t="s">
        <v>15</v>
      </c>
      <c r="F13" s="2">
        <v>0.51708132029999998</v>
      </c>
      <c r="G13" s="1">
        <v>0</v>
      </c>
      <c r="H13" s="1">
        <v>0</v>
      </c>
      <c r="I13">
        <f t="shared" si="0"/>
        <v>0.38264017702199998</v>
      </c>
      <c r="J13" s="1">
        <v>1.3333333333333299</v>
      </c>
      <c r="L13" s="1">
        <v>10</v>
      </c>
      <c r="M13" s="1">
        <v>1.3333333333333299</v>
      </c>
      <c r="N13" s="1">
        <f t="shared" si="1"/>
        <v>3.4594316186372978</v>
      </c>
      <c r="O13" s="1">
        <f t="shared" si="2"/>
        <v>0.38541976842384945</v>
      </c>
      <c r="P13" s="1">
        <f>SUM(O$4:O13)</f>
        <v>12.61508728515248</v>
      </c>
      <c r="Q13" s="1">
        <v>13.223086296320758</v>
      </c>
      <c r="R13" s="1">
        <f t="shared" si="3"/>
        <v>0.9540198863152356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"/>
  <sheetViews>
    <sheetView workbookViewId="0">
      <selection activeCell="R4" sqref="R4:R13"/>
    </sheetView>
  </sheetViews>
  <sheetFormatPr baseColWidth="10" defaultColWidth="8.83203125" defaultRowHeight="15" x14ac:dyDescent="0.2"/>
  <sheetData>
    <row r="1" spans="1:18" x14ac:dyDescent="0.2">
      <c r="A1" s="1"/>
      <c r="B1" s="1"/>
      <c r="C1" s="1"/>
      <c r="D1" s="1"/>
      <c r="E1" s="1"/>
      <c r="F1" s="1" t="s">
        <v>0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41</v>
      </c>
      <c r="Q1" s="1" t="s">
        <v>40</v>
      </c>
      <c r="R1" s="1" t="s">
        <v>42</v>
      </c>
    </row>
    <row r="2" spans="1:18" ht="16" x14ac:dyDescent="0.2">
      <c r="A2" s="1">
        <v>1945491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>
        <v>1</v>
      </c>
      <c r="H2" s="1">
        <v>1</v>
      </c>
      <c r="I2">
        <f>0.74*F2+0.1*G2+0.16*H2</f>
        <v>1</v>
      </c>
      <c r="J2" s="1"/>
      <c r="L2" s="1"/>
      <c r="M2" s="1"/>
      <c r="N2" s="1"/>
      <c r="O2" s="1"/>
      <c r="P2" s="1"/>
      <c r="Q2" s="1"/>
      <c r="R2" s="1"/>
    </row>
    <row r="3" spans="1:18" x14ac:dyDescent="0.2">
      <c r="A3" s="1"/>
      <c r="B3" s="1"/>
      <c r="C3" s="1"/>
      <c r="D3" s="1"/>
      <c r="E3" s="1"/>
      <c r="F3" s="1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6" x14ac:dyDescent="0.2">
      <c r="A4" s="1">
        <v>3251083</v>
      </c>
      <c r="B4" s="1" t="s">
        <v>32</v>
      </c>
      <c r="C4" s="1" t="s">
        <v>15</v>
      </c>
      <c r="D4" s="1" t="s">
        <v>15</v>
      </c>
      <c r="E4" s="1" t="s">
        <v>33</v>
      </c>
      <c r="F4" s="2">
        <v>0.13945568329999999</v>
      </c>
      <c r="G4" s="1">
        <v>1</v>
      </c>
      <c r="H4" s="1">
        <v>1</v>
      </c>
      <c r="I4">
        <f t="shared" ref="I4:I13" si="0">0.74*F4+0.1*G4+0.16*H4</f>
        <v>0.36319720564199998</v>
      </c>
      <c r="J4" s="1">
        <v>2.6666666666666599</v>
      </c>
      <c r="L4" s="1">
        <v>1</v>
      </c>
      <c r="M4" s="1">
        <v>2.6666666666666599</v>
      </c>
      <c r="N4" s="1">
        <f>LOG(L4+1, 2)</f>
        <v>1</v>
      </c>
      <c r="O4" s="1">
        <f>M4/N4</f>
        <v>2.6666666666666599</v>
      </c>
      <c r="P4" s="1">
        <f>O4</f>
        <v>2.6666666666666599</v>
      </c>
      <c r="Q4" s="1">
        <v>4.6666666666666599</v>
      </c>
      <c r="R4" s="1">
        <f>P4/Q4</f>
        <v>0.57142857142857084</v>
      </c>
    </row>
    <row r="5" spans="1:18" ht="16" x14ac:dyDescent="0.2">
      <c r="A5" s="1">
        <v>2881861</v>
      </c>
      <c r="B5" s="1" t="s">
        <v>30</v>
      </c>
      <c r="C5" s="1" t="s">
        <v>15</v>
      </c>
      <c r="D5" s="1" t="s">
        <v>15</v>
      </c>
      <c r="E5" s="1" t="s">
        <v>31</v>
      </c>
      <c r="F5" s="2">
        <v>8.9307006689999996E-2</v>
      </c>
      <c r="G5" s="1">
        <v>1</v>
      </c>
      <c r="H5" s="1">
        <v>1</v>
      </c>
      <c r="I5">
        <f t="shared" si="0"/>
        <v>0.32608718495059996</v>
      </c>
      <c r="J5" s="1">
        <v>4.6666666666666599</v>
      </c>
      <c r="L5" s="1">
        <v>2</v>
      </c>
      <c r="M5" s="1">
        <v>4.6666666666666599</v>
      </c>
      <c r="N5" s="1">
        <f t="shared" ref="N5:N13" si="1">LOG(L5+1, 2)</f>
        <v>1.5849625007211563</v>
      </c>
      <c r="O5" s="1">
        <f t="shared" ref="O5:O13" si="2">M5/N5</f>
        <v>2.9443388500001304</v>
      </c>
      <c r="P5" s="1">
        <f>SUM(O$4:O5)</f>
        <v>5.6110055166667898</v>
      </c>
      <c r="Q5" s="1">
        <v>6.7697658452381821</v>
      </c>
      <c r="R5" s="1">
        <f t="shared" ref="R5:R13" si="3">P5/Q5</f>
        <v>0.82883302686363103</v>
      </c>
    </row>
    <row r="6" spans="1:18" ht="16" x14ac:dyDescent="0.2">
      <c r="A6" s="1">
        <v>560891</v>
      </c>
      <c r="B6" s="1" t="s">
        <v>19</v>
      </c>
      <c r="C6" s="1" t="s">
        <v>15</v>
      </c>
      <c r="D6" s="1" t="s">
        <v>15</v>
      </c>
      <c r="E6" s="1" t="s">
        <v>20</v>
      </c>
      <c r="F6" s="2">
        <v>5.5577298820000003E-2</v>
      </c>
      <c r="G6" s="1">
        <v>1</v>
      </c>
      <c r="H6" s="1">
        <v>1</v>
      </c>
      <c r="I6">
        <f t="shared" si="0"/>
        <v>0.30112720112680003</v>
      </c>
      <c r="J6" s="1">
        <v>3.3333333333333299</v>
      </c>
      <c r="L6" s="1">
        <v>3</v>
      </c>
      <c r="M6" s="1">
        <v>3.3333333333333299</v>
      </c>
      <c r="N6" s="1">
        <f t="shared" si="1"/>
        <v>2</v>
      </c>
      <c r="O6" s="1">
        <f t="shared" si="2"/>
        <v>1.666666666666665</v>
      </c>
      <c r="P6" s="1">
        <f>SUM(O$4:O6)</f>
        <v>7.277672183333455</v>
      </c>
      <c r="Q6" s="1">
        <v>8.4364325119048473</v>
      </c>
      <c r="R6" s="1">
        <f t="shared" si="3"/>
        <v>0.86264806517017256</v>
      </c>
    </row>
    <row r="7" spans="1:18" ht="16" x14ac:dyDescent="0.2">
      <c r="A7" s="1">
        <v>1330863</v>
      </c>
      <c r="B7" s="1" t="s">
        <v>26</v>
      </c>
      <c r="C7" s="1" t="s">
        <v>15</v>
      </c>
      <c r="D7" s="1" t="s">
        <v>15</v>
      </c>
      <c r="E7" s="1" t="s">
        <v>27</v>
      </c>
      <c r="F7" s="2">
        <v>5.4139436450000002E-2</v>
      </c>
      <c r="G7" s="1">
        <v>1</v>
      </c>
      <c r="H7" s="1">
        <v>1</v>
      </c>
      <c r="I7">
        <f t="shared" si="0"/>
        <v>0.30006318297300005</v>
      </c>
      <c r="J7" s="1">
        <v>2.6666666666666599</v>
      </c>
      <c r="L7" s="1">
        <v>4</v>
      </c>
      <c r="M7" s="1">
        <v>2.6666666666666599</v>
      </c>
      <c r="N7" s="1">
        <f t="shared" si="1"/>
        <v>2.3219280948873622</v>
      </c>
      <c r="O7" s="1">
        <f t="shared" si="2"/>
        <v>1.1484708215290453</v>
      </c>
      <c r="P7" s="1">
        <f>SUM(O$4:O7)</f>
        <v>8.4261430048624995</v>
      </c>
      <c r="Q7" s="1">
        <v>9.8720210388161558</v>
      </c>
      <c r="R7" s="1">
        <f t="shared" si="3"/>
        <v>0.85353778843576644</v>
      </c>
    </row>
    <row r="8" spans="1:18" ht="16" x14ac:dyDescent="0.2">
      <c r="A8" s="1">
        <v>1224625</v>
      </c>
      <c r="B8" s="1" t="s">
        <v>23</v>
      </c>
      <c r="C8" s="1" t="s">
        <v>15</v>
      </c>
      <c r="D8" s="1" t="s">
        <v>15</v>
      </c>
      <c r="E8" s="1" t="s">
        <v>24</v>
      </c>
      <c r="F8" s="2">
        <v>0</v>
      </c>
      <c r="G8" s="1">
        <v>1</v>
      </c>
      <c r="H8" s="1">
        <v>1</v>
      </c>
      <c r="I8">
        <f t="shared" si="0"/>
        <v>0.26</v>
      </c>
      <c r="J8" s="1">
        <v>3.3333333333333299</v>
      </c>
      <c r="L8" s="1">
        <v>5</v>
      </c>
      <c r="M8" s="1">
        <v>3.3333333333333299</v>
      </c>
      <c r="N8" s="1">
        <f t="shared" si="1"/>
        <v>2.5849625007211561</v>
      </c>
      <c r="O8" s="1">
        <f t="shared" si="2"/>
        <v>1.2895093574484706</v>
      </c>
      <c r="P8" s="1">
        <f>SUM(O$4:O8)</f>
        <v>9.7156523623109692</v>
      </c>
      <c r="Q8" s="1">
        <v>10.90362852477493</v>
      </c>
      <c r="R8" s="1">
        <f t="shared" si="3"/>
        <v>0.89104763063372217</v>
      </c>
    </row>
    <row r="9" spans="1:18" ht="16" x14ac:dyDescent="0.2">
      <c r="A9" s="1">
        <v>1229904</v>
      </c>
      <c r="B9" s="1" t="s">
        <v>25</v>
      </c>
      <c r="C9" s="1" t="s">
        <v>15</v>
      </c>
      <c r="D9" s="1" t="s">
        <v>15</v>
      </c>
      <c r="E9" s="1" t="s">
        <v>24</v>
      </c>
      <c r="F9" s="2">
        <v>0</v>
      </c>
      <c r="G9" s="1">
        <v>1</v>
      </c>
      <c r="H9" s="1">
        <v>1</v>
      </c>
      <c r="I9">
        <f t="shared" si="0"/>
        <v>0.26</v>
      </c>
      <c r="J9" s="1">
        <v>3.3333333333333299</v>
      </c>
      <c r="L9" s="1">
        <v>6</v>
      </c>
      <c r="M9" s="1">
        <v>3.3333333333333299</v>
      </c>
      <c r="N9" s="1">
        <f t="shared" si="1"/>
        <v>2.8073549220576042</v>
      </c>
      <c r="O9" s="1">
        <f t="shared" si="2"/>
        <v>1.1873572903600726</v>
      </c>
      <c r="P9" s="1">
        <f>SUM(O$4:O9)</f>
        <v>10.903009652671042</v>
      </c>
      <c r="Q9" s="1">
        <v>11.853514357062988</v>
      </c>
      <c r="R9" s="1">
        <f t="shared" si="3"/>
        <v>0.91981241379054957</v>
      </c>
    </row>
    <row r="10" spans="1:18" ht="16" x14ac:dyDescent="0.2">
      <c r="A10" s="1">
        <v>867867</v>
      </c>
      <c r="B10" s="1" t="s">
        <v>21</v>
      </c>
      <c r="C10" s="1" t="s">
        <v>15</v>
      </c>
      <c r="D10" s="1" t="s">
        <v>15</v>
      </c>
      <c r="E10" s="1" t="s">
        <v>22</v>
      </c>
      <c r="F10" s="2">
        <v>0</v>
      </c>
      <c r="G10" s="1">
        <v>1</v>
      </c>
      <c r="H10" s="1">
        <v>1</v>
      </c>
      <c r="I10">
        <f t="shared" si="0"/>
        <v>0.26</v>
      </c>
      <c r="J10" s="1">
        <v>1.6666666666666601</v>
      </c>
      <c r="L10" s="1">
        <v>7</v>
      </c>
      <c r="M10" s="1">
        <v>1.6666666666666601</v>
      </c>
      <c r="N10" s="1">
        <f t="shared" si="1"/>
        <v>3</v>
      </c>
      <c r="O10" s="1">
        <f t="shared" si="2"/>
        <v>0.55555555555555336</v>
      </c>
      <c r="P10" s="1">
        <f>SUM(O$4:O10)</f>
        <v>11.458565208226595</v>
      </c>
      <c r="Q10" s="1">
        <v>12.409069912618541</v>
      </c>
      <c r="R10" s="1">
        <f t="shared" si="3"/>
        <v>0.92340242168952591</v>
      </c>
    </row>
    <row r="11" spans="1:18" ht="16" x14ac:dyDescent="0.2">
      <c r="A11" s="1">
        <v>206969</v>
      </c>
      <c r="B11" s="1" t="s">
        <v>17</v>
      </c>
      <c r="C11" s="1" t="s">
        <v>18</v>
      </c>
      <c r="D11" s="1" t="s">
        <v>15</v>
      </c>
      <c r="E11" s="1" t="s">
        <v>15</v>
      </c>
      <c r="F11" s="2">
        <v>0.22014452940000001</v>
      </c>
      <c r="G11" s="1">
        <v>0</v>
      </c>
      <c r="H11" s="1">
        <v>0</v>
      </c>
      <c r="I11">
        <f t="shared" si="0"/>
        <v>0.16290695175600001</v>
      </c>
      <c r="J11" s="1">
        <v>0.66666666666666596</v>
      </c>
      <c r="L11" s="1">
        <v>8</v>
      </c>
      <c r="M11" s="1">
        <v>0.66666666666666596</v>
      </c>
      <c r="N11" s="1">
        <f t="shared" si="1"/>
        <v>3.1699250014423126</v>
      </c>
      <c r="O11" s="1">
        <f t="shared" si="2"/>
        <v>0.21030991785715225</v>
      </c>
      <c r="P11" s="1">
        <f>SUM(O$4:O11)</f>
        <v>11.668875126083748</v>
      </c>
      <c r="Q11" s="1">
        <v>12.829689748332845</v>
      </c>
      <c r="R11" s="1">
        <f t="shared" si="3"/>
        <v>0.90952122420575765</v>
      </c>
    </row>
    <row r="12" spans="1:18" ht="16" x14ac:dyDescent="0.2">
      <c r="A12" s="1">
        <v>2247438</v>
      </c>
      <c r="B12" s="1" t="s">
        <v>28</v>
      </c>
      <c r="C12" s="1" t="s">
        <v>29</v>
      </c>
      <c r="D12" s="1" t="s">
        <v>15</v>
      </c>
      <c r="E12" s="1" t="s">
        <v>15</v>
      </c>
      <c r="F12" s="2">
        <v>4.9299809370000003E-2</v>
      </c>
      <c r="G12" s="1">
        <v>0</v>
      </c>
      <c r="H12" s="1">
        <v>0</v>
      </c>
      <c r="I12">
        <f t="shared" si="0"/>
        <v>3.6481858933800002E-2</v>
      </c>
      <c r="J12" s="1">
        <v>0.66666666666666596</v>
      </c>
      <c r="L12" s="1">
        <v>9</v>
      </c>
      <c r="M12" s="1">
        <v>0.66666666666666596</v>
      </c>
      <c r="N12" s="1">
        <f t="shared" si="1"/>
        <v>3.3219280948873626</v>
      </c>
      <c r="O12" s="1">
        <f t="shared" si="2"/>
        <v>0.20068666377598723</v>
      </c>
      <c r="P12" s="1">
        <f>SUM(O$4:O12)</f>
        <v>11.869561789859736</v>
      </c>
      <c r="Q12" s="1">
        <v>13.030376412108833</v>
      </c>
      <c r="R12" s="1">
        <f t="shared" si="3"/>
        <v>0.9109147283596214</v>
      </c>
    </row>
    <row r="13" spans="1:18" ht="16" x14ac:dyDescent="0.2">
      <c r="A13" s="1">
        <v>3663888</v>
      </c>
      <c r="B13" s="1" t="s">
        <v>34</v>
      </c>
      <c r="C13" s="1" t="s">
        <v>15</v>
      </c>
      <c r="D13" s="1" t="s">
        <v>35</v>
      </c>
      <c r="E13" s="1" t="s">
        <v>15</v>
      </c>
      <c r="F13" s="2">
        <v>0</v>
      </c>
      <c r="G13" s="1">
        <v>0</v>
      </c>
      <c r="H13" s="1">
        <v>0</v>
      </c>
      <c r="I13">
        <f t="shared" si="0"/>
        <v>0</v>
      </c>
      <c r="J13" s="1">
        <v>1.3333333333333299</v>
      </c>
      <c r="L13" s="1">
        <v>10</v>
      </c>
      <c r="M13" s="1">
        <v>1.3333333333333299</v>
      </c>
      <c r="N13" s="1">
        <f t="shared" si="1"/>
        <v>3.4594316186372978</v>
      </c>
      <c r="O13" s="1">
        <f t="shared" si="2"/>
        <v>0.38541976842384945</v>
      </c>
      <c r="P13" s="1">
        <f>SUM(O$4:O13)</f>
        <v>12.254981558283585</v>
      </c>
      <c r="Q13" s="1">
        <v>13.223086296320758</v>
      </c>
      <c r="R13" s="1">
        <f t="shared" si="3"/>
        <v>0.92678677909660601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3"/>
  <sheetViews>
    <sheetView workbookViewId="0">
      <selection activeCell="R4" sqref="R4:R13"/>
    </sheetView>
  </sheetViews>
  <sheetFormatPr baseColWidth="10" defaultColWidth="8.83203125" defaultRowHeight="15" x14ac:dyDescent="0.2"/>
  <sheetData>
    <row r="1" spans="1:18" x14ac:dyDescent="0.2">
      <c r="A1" s="1"/>
      <c r="B1" s="1"/>
      <c r="C1" s="1"/>
      <c r="D1" s="1"/>
      <c r="E1" s="1"/>
      <c r="F1" s="1" t="s">
        <v>2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41</v>
      </c>
      <c r="Q1" s="1" t="s">
        <v>40</v>
      </c>
      <c r="R1" s="1" t="s">
        <v>42</v>
      </c>
    </row>
    <row r="2" spans="1:18" ht="16" x14ac:dyDescent="0.2">
      <c r="A2" s="1">
        <v>1945491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>
        <v>1</v>
      </c>
      <c r="H2" s="1">
        <v>1</v>
      </c>
      <c r="I2">
        <f>0.74*F2+0.1*G2+0.16*H2</f>
        <v>1</v>
      </c>
      <c r="J2" s="1"/>
      <c r="L2" s="1"/>
      <c r="M2" s="1"/>
      <c r="N2" s="1"/>
      <c r="O2" s="1"/>
      <c r="P2" s="1"/>
      <c r="Q2" s="1"/>
      <c r="R2" s="1"/>
    </row>
    <row r="3" spans="1:18" x14ac:dyDescent="0.2">
      <c r="A3" s="1"/>
      <c r="B3" s="1"/>
      <c r="C3" s="1"/>
      <c r="D3" s="1"/>
      <c r="E3" s="1"/>
      <c r="F3" s="1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6" x14ac:dyDescent="0.2">
      <c r="A4" s="1">
        <v>560891</v>
      </c>
      <c r="B4" s="1" t="s">
        <v>19</v>
      </c>
      <c r="C4" s="1" t="s">
        <v>15</v>
      </c>
      <c r="D4" s="1" t="s">
        <v>15</v>
      </c>
      <c r="E4" s="1" t="s">
        <v>20</v>
      </c>
      <c r="F4" s="2">
        <v>0.73309266569999998</v>
      </c>
      <c r="G4" s="1">
        <v>1</v>
      </c>
      <c r="H4" s="1">
        <v>1</v>
      </c>
      <c r="I4">
        <f t="shared" ref="I4:I13" si="0">0.74*F4+0.1*G4+0.16*H4</f>
        <v>0.802488572618</v>
      </c>
      <c r="J4" s="1">
        <v>3.3333333333333299</v>
      </c>
      <c r="L4" s="1">
        <v>1</v>
      </c>
      <c r="M4" s="1">
        <v>3.3333333333333299</v>
      </c>
      <c r="N4" s="1">
        <f>LOG(L4+1, 2)</f>
        <v>1</v>
      </c>
      <c r="O4" s="1">
        <f>M4/N4</f>
        <v>3.3333333333333299</v>
      </c>
      <c r="P4" s="1">
        <f>O4</f>
        <v>3.3333333333333299</v>
      </c>
      <c r="Q4" s="1">
        <v>4.6666666666666599</v>
      </c>
      <c r="R4" s="1">
        <f>P4/Q4</f>
        <v>0.71428571428571463</v>
      </c>
    </row>
    <row r="5" spans="1:18" ht="16" x14ac:dyDescent="0.2">
      <c r="A5" s="1">
        <v>2881861</v>
      </c>
      <c r="B5" s="1" t="s">
        <v>30</v>
      </c>
      <c r="C5" s="1" t="s">
        <v>15</v>
      </c>
      <c r="D5" s="1" t="s">
        <v>15</v>
      </c>
      <c r="E5" s="1" t="s">
        <v>31</v>
      </c>
      <c r="F5" s="2">
        <v>0.71927100420000001</v>
      </c>
      <c r="G5" s="1">
        <v>1</v>
      </c>
      <c r="H5" s="1">
        <v>1</v>
      </c>
      <c r="I5">
        <f t="shared" si="0"/>
        <v>0.79226054310799998</v>
      </c>
      <c r="J5" s="1">
        <v>4.6666666666666599</v>
      </c>
      <c r="L5" s="1">
        <v>2</v>
      </c>
      <c r="M5" s="1">
        <v>4.6666666666666599</v>
      </c>
      <c r="N5" s="1">
        <f t="shared" ref="N5:N13" si="1">LOG(L5+1, 2)</f>
        <v>1.5849625007211563</v>
      </c>
      <c r="O5" s="1">
        <f t="shared" ref="O5:O13" si="2">M5/N5</f>
        <v>2.9443388500001304</v>
      </c>
      <c r="P5" s="1">
        <f>SUM(O$4:O5)</f>
        <v>6.2776721833334603</v>
      </c>
      <c r="Q5" s="1">
        <v>6.7697658452381821</v>
      </c>
      <c r="R5" s="1">
        <f t="shared" ref="R5:R13" si="3">P5/Q5</f>
        <v>0.92731009119748831</v>
      </c>
    </row>
    <row r="6" spans="1:18" ht="16" x14ac:dyDescent="0.2">
      <c r="A6" s="1">
        <v>867867</v>
      </c>
      <c r="B6" s="1" t="s">
        <v>21</v>
      </c>
      <c r="C6" s="1" t="s">
        <v>15</v>
      </c>
      <c r="D6" s="1" t="s">
        <v>15</v>
      </c>
      <c r="E6" s="1" t="s">
        <v>22</v>
      </c>
      <c r="F6" s="2">
        <v>0.6367918253</v>
      </c>
      <c r="G6" s="1">
        <v>1</v>
      </c>
      <c r="H6" s="1">
        <v>1</v>
      </c>
      <c r="I6">
        <f t="shared" si="0"/>
        <v>0.73122595072200003</v>
      </c>
      <c r="J6" s="1">
        <v>1.6666666666666601</v>
      </c>
      <c r="L6" s="1">
        <v>3</v>
      </c>
      <c r="M6" s="1">
        <v>1.6666666666666601</v>
      </c>
      <c r="N6" s="1">
        <f t="shared" si="1"/>
        <v>2</v>
      </c>
      <c r="O6" s="1">
        <f t="shared" si="2"/>
        <v>0.83333333333333004</v>
      </c>
      <c r="P6" s="1">
        <f>SUM(O$4:O6)</f>
        <v>7.1110055166667907</v>
      </c>
      <c r="Q6" s="1">
        <v>8.4364325119048473</v>
      </c>
      <c r="R6" s="1">
        <f t="shared" si="3"/>
        <v>0.84289247933084088</v>
      </c>
    </row>
    <row r="7" spans="1:18" ht="16" x14ac:dyDescent="0.2">
      <c r="A7" s="1">
        <v>3251083</v>
      </c>
      <c r="B7" s="1" t="s">
        <v>32</v>
      </c>
      <c r="C7" s="1" t="s">
        <v>15</v>
      </c>
      <c r="D7" s="1" t="s">
        <v>15</v>
      </c>
      <c r="E7" s="1" t="s">
        <v>33</v>
      </c>
      <c r="F7" s="2">
        <v>0.62057828900000001</v>
      </c>
      <c r="G7" s="1">
        <v>1</v>
      </c>
      <c r="H7" s="1">
        <v>1</v>
      </c>
      <c r="I7">
        <f t="shared" si="0"/>
        <v>0.71922793386000006</v>
      </c>
      <c r="J7" s="1">
        <v>2.6666666666666599</v>
      </c>
      <c r="L7" s="1">
        <v>4</v>
      </c>
      <c r="M7" s="1">
        <v>2.6666666666666599</v>
      </c>
      <c r="N7" s="1">
        <f t="shared" si="1"/>
        <v>2.3219280948873622</v>
      </c>
      <c r="O7" s="1">
        <f t="shared" si="2"/>
        <v>1.1484708215290453</v>
      </c>
      <c r="P7" s="1">
        <f>SUM(O$4:O7)</f>
        <v>8.2594763381958352</v>
      </c>
      <c r="Q7" s="1">
        <v>9.8720210388161558</v>
      </c>
      <c r="R7" s="1">
        <f t="shared" si="3"/>
        <v>0.83665505834318044</v>
      </c>
    </row>
    <row r="8" spans="1:18" ht="16" x14ac:dyDescent="0.2">
      <c r="A8" s="1">
        <v>1330863</v>
      </c>
      <c r="B8" s="1" t="s">
        <v>26</v>
      </c>
      <c r="C8" s="1" t="s">
        <v>15</v>
      </c>
      <c r="D8" s="1" t="s">
        <v>15</v>
      </c>
      <c r="E8" s="1" t="s">
        <v>27</v>
      </c>
      <c r="F8" s="2">
        <v>0.61378085609999999</v>
      </c>
      <c r="G8" s="1">
        <v>1</v>
      </c>
      <c r="H8" s="1">
        <v>1</v>
      </c>
      <c r="I8">
        <f t="shared" si="0"/>
        <v>0.71419783351400001</v>
      </c>
      <c r="J8" s="1">
        <v>2.6666666666666599</v>
      </c>
      <c r="L8" s="1">
        <v>5</v>
      </c>
      <c r="M8" s="1">
        <v>2.6666666666666599</v>
      </c>
      <c r="N8" s="1">
        <f t="shared" si="1"/>
        <v>2.5849625007211561</v>
      </c>
      <c r="O8" s="1">
        <f t="shared" si="2"/>
        <v>1.0316074859587749</v>
      </c>
      <c r="P8" s="1">
        <f>SUM(O$4:O8)</f>
        <v>9.2910838241546099</v>
      </c>
      <c r="Q8" s="1">
        <v>10.90362852477493</v>
      </c>
      <c r="R8" s="1">
        <f t="shared" si="3"/>
        <v>0.85210935084991757</v>
      </c>
    </row>
    <row r="9" spans="1:18" ht="16" x14ac:dyDescent="0.2">
      <c r="A9" s="1">
        <v>1224625</v>
      </c>
      <c r="B9" s="1" t="s">
        <v>23</v>
      </c>
      <c r="C9" s="1" t="s">
        <v>15</v>
      </c>
      <c r="D9" s="1" t="s">
        <v>15</v>
      </c>
      <c r="E9" s="1" t="s">
        <v>24</v>
      </c>
      <c r="F9" s="2">
        <v>0.51622617240000002</v>
      </c>
      <c r="G9" s="1">
        <v>1</v>
      </c>
      <c r="H9" s="1">
        <v>1</v>
      </c>
      <c r="I9">
        <f t="shared" si="0"/>
        <v>0.64200736757600008</v>
      </c>
      <c r="J9" s="1">
        <v>3.3333333333333299</v>
      </c>
      <c r="L9" s="1">
        <v>6</v>
      </c>
      <c r="M9" s="1">
        <v>3.3333333333333299</v>
      </c>
      <c r="N9" s="1">
        <f t="shared" si="1"/>
        <v>2.8073549220576042</v>
      </c>
      <c r="O9" s="1">
        <f t="shared" si="2"/>
        <v>1.1873572903600726</v>
      </c>
      <c r="P9" s="1">
        <f>SUM(O$4:O9)</f>
        <v>10.478441114514682</v>
      </c>
      <c r="Q9" s="1">
        <v>11.853514357062988</v>
      </c>
      <c r="R9" s="1">
        <f t="shared" si="3"/>
        <v>0.88399446770577705</v>
      </c>
    </row>
    <row r="10" spans="1:18" ht="16" x14ac:dyDescent="0.2">
      <c r="A10" s="1">
        <v>1229904</v>
      </c>
      <c r="B10" s="1" t="s">
        <v>25</v>
      </c>
      <c r="C10" s="1" t="s">
        <v>15</v>
      </c>
      <c r="D10" s="1" t="s">
        <v>15</v>
      </c>
      <c r="E10" s="1" t="s">
        <v>24</v>
      </c>
      <c r="F10" s="2">
        <v>0.50679171089999997</v>
      </c>
      <c r="G10" s="1">
        <v>1</v>
      </c>
      <c r="H10" s="1">
        <v>1</v>
      </c>
      <c r="I10">
        <f t="shared" si="0"/>
        <v>0.63502586606599998</v>
      </c>
      <c r="J10" s="1">
        <v>3.3333333333333299</v>
      </c>
      <c r="L10" s="1">
        <v>7</v>
      </c>
      <c r="M10" s="1">
        <v>3.3333333333333299</v>
      </c>
      <c r="N10" s="1">
        <f t="shared" si="1"/>
        <v>3</v>
      </c>
      <c r="O10" s="1">
        <f t="shared" si="2"/>
        <v>1.1111111111111101</v>
      </c>
      <c r="P10" s="1">
        <f>SUM(O$4:O10)</f>
        <v>11.589552225625793</v>
      </c>
      <c r="Q10" s="1">
        <v>12.409069912618541</v>
      </c>
      <c r="R10" s="1">
        <f t="shared" si="3"/>
        <v>0.93395816988996117</v>
      </c>
    </row>
    <row r="11" spans="1:18" ht="16" x14ac:dyDescent="0.2">
      <c r="A11" s="1">
        <v>3663888</v>
      </c>
      <c r="B11" s="1" t="s">
        <v>34</v>
      </c>
      <c r="C11" s="1" t="s">
        <v>15</v>
      </c>
      <c r="D11" s="1" t="s">
        <v>35</v>
      </c>
      <c r="E11" s="1" t="s">
        <v>15</v>
      </c>
      <c r="F11" s="2">
        <v>0.71776330470000005</v>
      </c>
      <c r="G11" s="1">
        <v>0</v>
      </c>
      <c r="H11" s="1">
        <v>0</v>
      </c>
      <c r="I11">
        <f t="shared" si="0"/>
        <v>0.53114484547800001</v>
      </c>
      <c r="J11" s="1">
        <v>1.3333333333333299</v>
      </c>
      <c r="L11" s="1">
        <v>8</v>
      </c>
      <c r="M11" s="1">
        <v>1.3333333333333299</v>
      </c>
      <c r="N11" s="1">
        <f t="shared" si="1"/>
        <v>3.1699250014423126</v>
      </c>
      <c r="O11" s="1">
        <f t="shared" si="2"/>
        <v>0.42061983571430384</v>
      </c>
      <c r="P11" s="1">
        <f>SUM(O$4:O11)</f>
        <v>12.010172061340096</v>
      </c>
      <c r="Q11" s="1">
        <v>12.829689748332845</v>
      </c>
      <c r="R11" s="1">
        <f t="shared" si="3"/>
        <v>0.93612334334902836</v>
      </c>
    </row>
    <row r="12" spans="1:18" ht="16" x14ac:dyDescent="0.2">
      <c r="A12" s="1">
        <v>2247438</v>
      </c>
      <c r="B12" s="1" t="s">
        <v>28</v>
      </c>
      <c r="C12" s="1" t="s">
        <v>29</v>
      </c>
      <c r="D12" s="1" t="s">
        <v>15</v>
      </c>
      <c r="E12" s="1" t="s">
        <v>15</v>
      </c>
      <c r="F12" s="2">
        <v>0.7096135616</v>
      </c>
      <c r="G12" s="1">
        <v>0</v>
      </c>
      <c r="H12" s="1">
        <v>0</v>
      </c>
      <c r="I12">
        <f t="shared" si="0"/>
        <v>0.52511403558399994</v>
      </c>
      <c r="J12" s="1">
        <v>0.66666666666666596</v>
      </c>
      <c r="L12" s="1">
        <v>9</v>
      </c>
      <c r="M12" s="1">
        <v>0.66666666666666596</v>
      </c>
      <c r="N12" s="1">
        <f t="shared" si="1"/>
        <v>3.3219280948873626</v>
      </c>
      <c r="O12" s="1">
        <f t="shared" si="2"/>
        <v>0.20068666377598723</v>
      </c>
      <c r="P12" s="1">
        <f>SUM(O$4:O12)</f>
        <v>12.210858725116084</v>
      </c>
      <c r="Q12" s="1">
        <v>13.030376412108833</v>
      </c>
      <c r="R12" s="1">
        <f t="shared" si="3"/>
        <v>0.93710713635016796</v>
      </c>
    </row>
    <row r="13" spans="1:18" ht="16" x14ac:dyDescent="0.2">
      <c r="A13" s="1">
        <v>206969</v>
      </c>
      <c r="B13" s="1" t="s">
        <v>17</v>
      </c>
      <c r="C13" s="1" t="s">
        <v>18</v>
      </c>
      <c r="D13" s="1" t="s">
        <v>15</v>
      </c>
      <c r="E13" s="1" t="s">
        <v>15</v>
      </c>
      <c r="F13" s="2">
        <v>0.69091057779999998</v>
      </c>
      <c r="G13" s="1">
        <v>0</v>
      </c>
      <c r="H13" s="1">
        <v>0</v>
      </c>
      <c r="I13">
        <f t="shared" si="0"/>
        <v>0.51127382757200002</v>
      </c>
      <c r="J13" s="1">
        <v>0.66666666666666596</v>
      </c>
      <c r="L13" s="1">
        <v>10</v>
      </c>
      <c r="M13" s="1">
        <v>0.66666666666666596</v>
      </c>
      <c r="N13" s="1">
        <f t="shared" si="1"/>
        <v>3.4594316186372978</v>
      </c>
      <c r="O13" s="1">
        <f t="shared" si="2"/>
        <v>0.192709884211925</v>
      </c>
      <c r="P13" s="1">
        <f>SUM(O$4:O13)</f>
        <v>12.40356860932801</v>
      </c>
      <c r="Q13" s="1">
        <v>13.223086296320758</v>
      </c>
      <c r="R13" s="1">
        <f t="shared" si="3"/>
        <v>0.93802372089027553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Q8</vt:lpstr>
      <vt:lpstr>Q8 - noFea</vt:lpstr>
      <vt:lpstr>All+lab+fea</vt:lpstr>
      <vt:lpstr>All+lab+noFea</vt:lpstr>
      <vt:lpstr>All+noLab+fea</vt:lpstr>
      <vt:lpstr>All+noLab+noFea</vt:lpstr>
      <vt:lpstr>ELMo+lab</vt:lpstr>
      <vt:lpstr>TF-IDF+lab</vt:lpstr>
      <vt:lpstr>USE+lab</vt:lpstr>
      <vt:lpstr>ELMo</vt:lpstr>
      <vt:lpstr>TF-IDF</vt:lpstr>
      <vt:lpstr>USE</vt:lpstr>
      <vt:lpstr>GS</vt:lpstr>
      <vt:lpstr>Chart</vt:lpstr>
    </vt:vector>
  </TitlesOfParts>
  <Company>Pace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卢煜</dc:creator>
  <cp:lastModifiedBy>Lu, Yu</cp:lastModifiedBy>
  <dcterms:created xsi:type="dcterms:W3CDTF">2019-09-02T18:31:55Z</dcterms:created>
  <dcterms:modified xsi:type="dcterms:W3CDTF">2019-09-09T21:12:10Z</dcterms:modified>
</cp:coreProperties>
</file>