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luyu/Documents/Master Thesis/rating/lab_10q_sp/Creatinine_top10mix_sp/xlsx/"/>
    </mc:Choice>
  </mc:AlternateContent>
  <xr:revisionPtr revIDLastSave="0" documentId="13_ncr:1_{3EB0AA18-5D0F-BF4F-8996-C78EA0AC303D}" xr6:coauthVersionLast="36" xr6:coauthVersionMax="36" xr10:uidLastSave="{00000000-0000-0000-0000-000000000000}"/>
  <bookViews>
    <workbookView xWindow="0" yWindow="460" windowWidth="23040" windowHeight="9380" xr2:uid="{00000000-000D-0000-FFFF-FFFF00000000}"/>
  </bookViews>
  <sheets>
    <sheet name="Q9" sheetId="1" r:id="rId1"/>
    <sheet name="Q9 - noFea" sheetId="2" r:id="rId2"/>
    <sheet name="All+lab+fea" sheetId="11" r:id="rId3"/>
    <sheet name="All+lab+noFea" sheetId="12" r:id="rId4"/>
    <sheet name="All+noLab+fea" sheetId="13" r:id="rId5"/>
    <sheet name="All+noLab+noFea" sheetId="14" r:id="rId6"/>
    <sheet name="ELMo+lab" sheetId="3" r:id="rId7"/>
    <sheet name="TF-IDF+lab" sheetId="4" r:id="rId8"/>
    <sheet name="USE+lab" sheetId="5" r:id="rId9"/>
    <sheet name="ELMo" sheetId="6" r:id="rId10"/>
    <sheet name="TF-IDF" sheetId="7" r:id="rId11"/>
    <sheet name="USE" sheetId="8" r:id="rId12"/>
    <sheet name="GS" sheetId="9" r:id="rId13"/>
    <sheet name="Chart" sheetId="10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4" l="1"/>
  <c r="R13" i="14" s="1"/>
  <c r="Q12" i="14"/>
  <c r="R12" i="14" s="1"/>
  <c r="Q11" i="14"/>
  <c r="R11" i="14" s="1"/>
  <c r="Q10" i="14"/>
  <c r="R10" i="14" s="1"/>
  <c r="Q9" i="14"/>
  <c r="R9" i="14" s="1"/>
  <c r="Q8" i="14"/>
  <c r="R8" i="14" s="1"/>
  <c r="Q7" i="14"/>
  <c r="R7" i="14" s="1"/>
  <c r="Q6" i="14"/>
  <c r="R6" i="14" s="1"/>
  <c r="Q5" i="14"/>
  <c r="R5" i="14" s="1"/>
  <c r="Q4" i="14"/>
  <c r="R4" i="14" s="1"/>
  <c r="S13" i="13"/>
  <c r="T13" i="13" s="1"/>
  <c r="S12" i="13"/>
  <c r="T12" i="13" s="1"/>
  <c r="S11" i="13"/>
  <c r="T11" i="13" s="1"/>
  <c r="S10" i="13"/>
  <c r="T10" i="13" s="1"/>
  <c r="S9" i="13"/>
  <c r="T9" i="13" s="1"/>
  <c r="S8" i="13"/>
  <c r="T8" i="13" s="1"/>
  <c r="S7" i="13"/>
  <c r="T7" i="13" s="1"/>
  <c r="S6" i="13"/>
  <c r="T6" i="13" s="1"/>
  <c r="S5" i="13"/>
  <c r="T5" i="13" s="1"/>
  <c r="S4" i="13"/>
  <c r="T4" i="13" s="1"/>
  <c r="S13" i="12"/>
  <c r="T13" i="12" s="1"/>
  <c r="S12" i="12"/>
  <c r="T12" i="12" s="1"/>
  <c r="S11" i="12"/>
  <c r="T11" i="12" s="1"/>
  <c r="S10" i="12"/>
  <c r="T10" i="12" s="1"/>
  <c r="S9" i="12"/>
  <c r="T9" i="12" s="1"/>
  <c r="S8" i="12"/>
  <c r="T8" i="12" s="1"/>
  <c r="S7" i="12"/>
  <c r="T7" i="12" s="1"/>
  <c r="S6" i="12"/>
  <c r="T6" i="12" s="1"/>
  <c r="S5" i="12"/>
  <c r="T5" i="12" s="1"/>
  <c r="S4" i="12"/>
  <c r="T4" i="12" s="1"/>
  <c r="S13" i="11"/>
  <c r="T13" i="11" s="1"/>
  <c r="S12" i="11"/>
  <c r="T12" i="11" s="1"/>
  <c r="S11" i="11"/>
  <c r="T11" i="11" s="1"/>
  <c r="S10" i="11"/>
  <c r="T10" i="11" s="1"/>
  <c r="S9" i="11"/>
  <c r="T9" i="11" s="1"/>
  <c r="S8" i="11"/>
  <c r="T8" i="11" s="1"/>
  <c r="S7" i="11"/>
  <c r="T7" i="11" s="1"/>
  <c r="S6" i="11"/>
  <c r="T6" i="11" s="1"/>
  <c r="S5" i="11"/>
  <c r="T5" i="11" s="1"/>
  <c r="S4" i="11"/>
  <c r="T4" i="11" s="1"/>
  <c r="L4" i="14"/>
  <c r="L13" i="14"/>
  <c r="L6" i="14"/>
  <c r="L11" i="14"/>
  <c r="L7" i="14"/>
  <c r="L8" i="14"/>
  <c r="L5" i="14"/>
  <c r="L9" i="14"/>
  <c r="L12" i="14"/>
  <c r="L10" i="14"/>
  <c r="L2" i="14"/>
  <c r="N4" i="12"/>
  <c r="N10" i="12"/>
  <c r="N6" i="12"/>
  <c r="N9" i="12"/>
  <c r="N7" i="12"/>
  <c r="N8" i="12"/>
  <c r="N11" i="12"/>
  <c r="N12" i="12"/>
  <c r="N5" i="12"/>
  <c r="N13" i="12"/>
  <c r="N2" i="12"/>
  <c r="N4" i="13"/>
  <c r="N12" i="13"/>
  <c r="N5" i="13"/>
  <c r="N10" i="13"/>
  <c r="N6" i="13"/>
  <c r="N7" i="13"/>
  <c r="N8" i="13"/>
  <c r="N9" i="13"/>
  <c r="N13" i="13"/>
  <c r="N11" i="13"/>
  <c r="N2" i="13"/>
  <c r="N4" i="11"/>
  <c r="N10" i="11"/>
  <c r="N5" i="11"/>
  <c r="N9" i="11"/>
  <c r="N6" i="11"/>
  <c r="N8" i="11"/>
  <c r="N11" i="11"/>
  <c r="N12" i="11"/>
  <c r="N7" i="11"/>
  <c r="N13" i="11"/>
  <c r="N2" i="11"/>
  <c r="S13" i="14" l="1"/>
  <c r="U13" i="14" s="1"/>
  <c r="S11" i="14"/>
  <c r="U11" i="14" s="1"/>
  <c r="S9" i="14"/>
  <c r="U9" i="14" s="1"/>
  <c r="S7" i="14"/>
  <c r="U7" i="14" s="1"/>
  <c r="S5" i="14"/>
  <c r="U5" i="14" s="1"/>
  <c r="S12" i="14"/>
  <c r="U12" i="14" s="1"/>
  <c r="S10" i="14"/>
  <c r="U10" i="14" s="1"/>
  <c r="S8" i="14"/>
  <c r="U8" i="14" s="1"/>
  <c r="S6" i="14"/>
  <c r="U6" i="14" s="1"/>
  <c r="S4" i="14"/>
  <c r="U4" i="14" s="1"/>
  <c r="U4" i="13"/>
  <c r="W4" i="13" s="1"/>
  <c r="U13" i="13"/>
  <c r="W13" i="13" s="1"/>
  <c r="U11" i="13"/>
  <c r="W11" i="13" s="1"/>
  <c r="U9" i="13"/>
  <c r="W9" i="13" s="1"/>
  <c r="U7" i="13"/>
  <c r="W7" i="13" s="1"/>
  <c r="U5" i="13"/>
  <c r="W5" i="13" s="1"/>
  <c r="U10" i="13"/>
  <c r="W10" i="13" s="1"/>
  <c r="U6" i="13"/>
  <c r="W6" i="13" s="1"/>
  <c r="U8" i="13"/>
  <c r="W8" i="13" s="1"/>
  <c r="U12" i="13"/>
  <c r="W12" i="13" s="1"/>
  <c r="U13" i="12"/>
  <c r="W13" i="12" s="1"/>
  <c r="U11" i="12"/>
  <c r="W11" i="12" s="1"/>
  <c r="U9" i="12"/>
  <c r="W9" i="12" s="1"/>
  <c r="U7" i="12"/>
  <c r="W7" i="12" s="1"/>
  <c r="U5" i="12"/>
  <c r="W5" i="12" s="1"/>
  <c r="U6" i="12"/>
  <c r="W6" i="12" s="1"/>
  <c r="U4" i="12"/>
  <c r="W4" i="12" s="1"/>
  <c r="U8" i="12"/>
  <c r="W8" i="12" s="1"/>
  <c r="U10" i="12"/>
  <c r="W10" i="12" s="1"/>
  <c r="U12" i="12"/>
  <c r="W12" i="12" s="1"/>
  <c r="U5" i="11"/>
  <c r="W5" i="11" s="1"/>
  <c r="U12" i="11"/>
  <c r="W12" i="11" s="1"/>
  <c r="U4" i="11"/>
  <c r="W4" i="11" s="1"/>
  <c r="U13" i="11"/>
  <c r="W13" i="11" s="1"/>
  <c r="U11" i="11"/>
  <c r="W11" i="11" s="1"/>
  <c r="U9" i="11"/>
  <c r="W9" i="11" s="1"/>
  <c r="U7" i="11"/>
  <c r="W7" i="11" s="1"/>
  <c r="U8" i="11"/>
  <c r="W8" i="11" s="1"/>
  <c r="U10" i="11"/>
  <c r="W10" i="11" s="1"/>
  <c r="U6" i="11"/>
  <c r="W6" i="11" s="1"/>
  <c r="I4" i="5"/>
  <c r="I13" i="5"/>
  <c r="I7" i="5"/>
  <c r="I9" i="5"/>
  <c r="I8" i="5"/>
  <c r="I6" i="5"/>
  <c r="I10" i="5"/>
  <c r="I11" i="5"/>
  <c r="I5" i="5"/>
  <c r="I12" i="5"/>
  <c r="I4" i="4"/>
  <c r="I11" i="4"/>
  <c r="I9" i="4"/>
  <c r="I7" i="4"/>
  <c r="I10" i="4"/>
  <c r="I8" i="4"/>
  <c r="I6" i="4"/>
  <c r="I13" i="4"/>
  <c r="I5" i="4"/>
  <c r="I12" i="4"/>
  <c r="I4" i="3"/>
  <c r="I10" i="3"/>
  <c r="I5" i="3"/>
  <c r="I9" i="3"/>
  <c r="I6" i="3"/>
  <c r="I7" i="3"/>
  <c r="I11" i="3"/>
  <c r="I13" i="3"/>
  <c r="I8" i="3"/>
  <c r="I12" i="3"/>
  <c r="I2" i="5"/>
  <c r="I2" i="4"/>
  <c r="I2" i="3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O6" i="5"/>
  <c r="N6" i="5"/>
  <c r="N5" i="5"/>
  <c r="O5" i="5" s="1"/>
  <c r="N4" i="5"/>
  <c r="O4" i="5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K13" i="8"/>
  <c r="L13" i="8" s="1"/>
  <c r="K12" i="8"/>
  <c r="L12" i="8" s="1"/>
  <c r="K11" i="8"/>
  <c r="L11" i="8" s="1"/>
  <c r="K10" i="8"/>
  <c r="L10" i="8" s="1"/>
  <c r="K9" i="8"/>
  <c r="L9" i="8" s="1"/>
  <c r="K8" i="8"/>
  <c r="L8" i="8" s="1"/>
  <c r="K7" i="8"/>
  <c r="L7" i="8" s="1"/>
  <c r="K6" i="8"/>
  <c r="L6" i="8" s="1"/>
  <c r="K5" i="8"/>
  <c r="L5" i="8" s="1"/>
  <c r="K4" i="8"/>
  <c r="L4" i="8" s="1"/>
  <c r="N4" i="9"/>
  <c r="O4" i="9" s="1"/>
  <c r="N5" i="9"/>
  <c r="O5" i="9" s="1"/>
  <c r="N6" i="9"/>
  <c r="O6" i="9"/>
  <c r="N7" i="9"/>
  <c r="O7" i="9" s="1"/>
  <c r="N8" i="9"/>
  <c r="O8" i="9" s="1"/>
  <c r="N9" i="9"/>
  <c r="O9" i="9"/>
  <c r="N10" i="9"/>
  <c r="O10" i="9" s="1"/>
  <c r="N11" i="9"/>
  <c r="O11" i="9"/>
  <c r="N12" i="9"/>
  <c r="O12" i="9" s="1"/>
  <c r="N13" i="9"/>
  <c r="O13" i="9"/>
  <c r="K13" i="7"/>
  <c r="L13" i="7" s="1"/>
  <c r="L12" i="7"/>
  <c r="K12" i="7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K5" i="7"/>
  <c r="L5" i="7" s="1"/>
  <c r="L4" i="7"/>
  <c r="K4" i="7"/>
  <c r="K13" i="6"/>
  <c r="L13" i="6" s="1"/>
  <c r="K12" i="6"/>
  <c r="L12" i="6" s="1"/>
  <c r="K11" i="6"/>
  <c r="L11" i="6" s="1"/>
  <c r="K10" i="6"/>
  <c r="L10" i="6" s="1"/>
  <c r="K9" i="6"/>
  <c r="L9" i="6" s="1"/>
  <c r="K8" i="6"/>
  <c r="L8" i="6" s="1"/>
  <c r="K7" i="6"/>
  <c r="L7" i="6" s="1"/>
  <c r="K6" i="6"/>
  <c r="L6" i="6" s="1"/>
  <c r="K5" i="6"/>
  <c r="L5" i="6" s="1"/>
  <c r="K4" i="6"/>
  <c r="L4" i="6" s="1"/>
  <c r="R10" i="1"/>
  <c r="R11" i="1"/>
  <c r="R7" i="2"/>
  <c r="R11" i="2"/>
  <c r="R4" i="2"/>
  <c r="R9" i="2"/>
  <c r="R8" i="2"/>
  <c r="R13" i="2"/>
  <c r="R10" i="2"/>
  <c r="R6" i="2"/>
  <c r="R5" i="2"/>
  <c r="R12" i="2"/>
  <c r="R2" i="2"/>
  <c r="P12" i="5" l="1"/>
  <c r="R12" i="5" s="1"/>
  <c r="P11" i="5"/>
  <c r="R11" i="5" s="1"/>
  <c r="P7" i="5"/>
  <c r="R7" i="5" s="1"/>
  <c r="P9" i="5"/>
  <c r="R9" i="5" s="1"/>
  <c r="P5" i="5"/>
  <c r="R5" i="5" s="1"/>
  <c r="P13" i="5"/>
  <c r="R13" i="5" s="1"/>
  <c r="P4" i="5"/>
  <c r="R4" i="5" s="1"/>
  <c r="P6" i="5"/>
  <c r="R6" i="5" s="1"/>
  <c r="P8" i="5"/>
  <c r="R8" i="5" s="1"/>
  <c r="P10" i="5"/>
  <c r="R10" i="5" s="1"/>
  <c r="P8" i="4"/>
  <c r="R8" i="4" s="1"/>
  <c r="P13" i="4"/>
  <c r="R13" i="4" s="1"/>
  <c r="P11" i="4"/>
  <c r="R11" i="4" s="1"/>
  <c r="P9" i="4"/>
  <c r="R9" i="4" s="1"/>
  <c r="P7" i="4"/>
  <c r="R7" i="4" s="1"/>
  <c r="P5" i="4"/>
  <c r="R5" i="4" s="1"/>
  <c r="P12" i="4"/>
  <c r="R12" i="4" s="1"/>
  <c r="P6" i="4"/>
  <c r="R6" i="4" s="1"/>
  <c r="P10" i="4"/>
  <c r="R10" i="4" s="1"/>
  <c r="P4" i="4"/>
  <c r="R4" i="4" s="1"/>
  <c r="P8" i="3"/>
  <c r="R8" i="3" s="1"/>
  <c r="P13" i="3"/>
  <c r="R13" i="3" s="1"/>
  <c r="P11" i="3"/>
  <c r="R11" i="3" s="1"/>
  <c r="P9" i="3"/>
  <c r="R9" i="3" s="1"/>
  <c r="P7" i="3"/>
  <c r="R7" i="3" s="1"/>
  <c r="P5" i="3"/>
  <c r="R5" i="3" s="1"/>
  <c r="P10" i="3"/>
  <c r="R10" i="3" s="1"/>
  <c r="P4" i="3"/>
  <c r="R4" i="3" s="1"/>
  <c r="P12" i="3"/>
  <c r="R12" i="3" s="1"/>
  <c r="P6" i="3"/>
  <c r="R6" i="3" s="1"/>
  <c r="M11" i="8"/>
  <c r="O11" i="8" s="1"/>
  <c r="M5" i="8"/>
  <c r="O5" i="8" s="1"/>
  <c r="M12" i="8"/>
  <c r="O12" i="8" s="1"/>
  <c r="M10" i="8"/>
  <c r="O10" i="8" s="1"/>
  <c r="M8" i="8"/>
  <c r="O8" i="8" s="1"/>
  <c r="M6" i="8"/>
  <c r="O6" i="8" s="1"/>
  <c r="M4" i="8"/>
  <c r="O4" i="8" s="1"/>
  <c r="M13" i="8"/>
  <c r="O13" i="8" s="1"/>
  <c r="M9" i="8"/>
  <c r="O9" i="8" s="1"/>
  <c r="M7" i="8"/>
  <c r="O7" i="8" s="1"/>
  <c r="P9" i="9"/>
  <c r="P4" i="9"/>
  <c r="P12" i="9"/>
  <c r="P13" i="9"/>
  <c r="P11" i="9"/>
  <c r="P6" i="9"/>
  <c r="P7" i="9"/>
  <c r="P10" i="9"/>
  <c r="P8" i="9"/>
  <c r="P5" i="9"/>
  <c r="M12" i="7"/>
  <c r="O12" i="7" s="1"/>
  <c r="M5" i="7"/>
  <c r="O5" i="7" s="1"/>
  <c r="M7" i="7"/>
  <c r="O7" i="7" s="1"/>
  <c r="M9" i="7"/>
  <c r="O9" i="7" s="1"/>
  <c r="M11" i="7"/>
  <c r="O11" i="7" s="1"/>
  <c r="M13" i="7"/>
  <c r="O13" i="7" s="1"/>
  <c r="M4" i="7"/>
  <c r="O4" i="7" s="1"/>
  <c r="M6" i="7"/>
  <c r="O6" i="7" s="1"/>
  <c r="M8" i="7"/>
  <c r="O8" i="7" s="1"/>
  <c r="M10" i="7"/>
  <c r="O10" i="7" s="1"/>
  <c r="M12" i="6"/>
  <c r="O12" i="6" s="1"/>
  <c r="M10" i="6"/>
  <c r="O10" i="6" s="1"/>
  <c r="M8" i="6"/>
  <c r="O8" i="6" s="1"/>
  <c r="M6" i="6"/>
  <c r="O6" i="6" s="1"/>
  <c r="M4" i="6"/>
  <c r="O4" i="6" s="1"/>
  <c r="M13" i="6"/>
  <c r="O13" i="6" s="1"/>
  <c r="M11" i="6"/>
  <c r="O11" i="6" s="1"/>
  <c r="M9" i="6"/>
  <c r="O9" i="6" s="1"/>
  <c r="M7" i="6"/>
  <c r="O7" i="6" s="1"/>
  <c r="M5" i="6"/>
  <c r="O5" i="6" s="1"/>
  <c r="R7" i="1"/>
  <c r="R4" i="1"/>
  <c r="R9" i="1"/>
  <c r="R8" i="1"/>
  <c r="R13" i="1"/>
  <c r="R6" i="1"/>
  <c r="R5" i="1"/>
  <c r="R12" i="1"/>
  <c r="R2" i="1"/>
</calcChain>
</file>

<file path=xl/sharedStrings.xml><?xml version="1.0" encoding="utf-8"?>
<sst xmlns="http://schemas.openxmlformats.org/spreadsheetml/2006/main" count="712" uniqueCount="53">
  <si>
    <t>TF-IDF</t>
  </si>
  <si>
    <t>ELMo</t>
  </si>
  <si>
    <t>USE</t>
  </si>
  <si>
    <t>Sentence length</t>
  </si>
  <si>
    <t>Stopword count</t>
  </si>
  <si>
    <t>WH question type</t>
  </si>
  <si>
    <t>Glucose test</t>
  </si>
  <si>
    <t>Glucose range</t>
  </si>
  <si>
    <t>HbA1c test</t>
  </si>
  <si>
    <t>HbA1c range</t>
  </si>
  <si>
    <t>Creatinine test</t>
  </si>
  <si>
    <t>Creatinine range</t>
  </si>
  <si>
    <t>Total</t>
  </si>
  <si>
    <t>GS</t>
  </si>
  <si>
    <t xml:space="preserve">i am 58 yrs old my creatinine are 6.7 how long will i live without dailysis? </t>
  </si>
  <si>
    <t>[]</t>
  </si>
  <si>
    <t>['Creatinine', '=', '58', 'Creatinine', '=', '6.7']</t>
  </si>
  <si>
    <t xml:space="preserve">if creatinine level is 42 in the result of blood test, is it serious problem in the renal function? </t>
  </si>
  <si>
    <t>['Creatinine', '=', '42']</t>
  </si>
  <si>
    <t xml:space="preserve">What is Serum Chemistry. My Serum Creatinine shows 1.50MG/DL, what that means &amp; what precaution should be take? </t>
  </si>
  <si>
    <t>['Creatinine', '=', '1.50', 'mg/dl']</t>
  </si>
  <si>
    <t xml:space="preserve">My creatinine level was 2.37. I am a type one diabetic ... what should I do ? </t>
  </si>
  <si>
    <t>['Creatinine', '=', '2.37']</t>
  </si>
  <si>
    <t xml:space="preserve">how long can you live with diabetes 2? </t>
  </si>
  <si>
    <t xml:space="preserve">How long will a dog live with diabetes? </t>
  </si>
  <si>
    <t xml:space="preserve">My father is 80 and diabetic. His creatinine hovers around 2.0. How can this be brought down? </t>
  </si>
  <si>
    <t>['Creatinine', '=', '2.0']</t>
  </si>
  <si>
    <t>MY CREATININE LEVEL IS 2.04 . so how to decrease the creatinine level? Pls tell.</t>
  </si>
  <si>
    <t>['Creatinine', '=', '2.04']</t>
  </si>
  <si>
    <t xml:space="preserve">Im male 45 years old, my creatinine results is 71.3 what is its means? </t>
  </si>
  <si>
    <t>['Creatinine', '=', '45', 'years', 'Creatinine', '=', '71.3']</t>
  </si>
  <si>
    <t xml:space="preserve">How long they can live the human who has type 1 diabetes ? </t>
  </si>
  <si>
    <t>diabetes, creatinine 3? my mother has type 2 diabetes, now creatinine level is 3. any suggestions?</t>
  </si>
  <si>
    <t>['Creatinine', '=', '3']</t>
  </si>
  <si>
    <t>With lab</t>
  </si>
  <si>
    <t>No lab</t>
  </si>
  <si>
    <t>ELMo+lab - nDCG</t>
  </si>
  <si>
    <t>tfidf+lab - nDCG</t>
  </si>
  <si>
    <t>USE+lab - nDCG</t>
  </si>
  <si>
    <t>ELMo - nDCG</t>
  </si>
  <si>
    <t>tfidf - nDCG</t>
  </si>
  <si>
    <t>USE - nDCG</t>
  </si>
  <si>
    <t>i</t>
  </si>
  <si>
    <t>Rel i</t>
  </si>
  <si>
    <t>log2(i+1)</t>
  </si>
  <si>
    <t>Rel i/log2(i+1)</t>
  </si>
  <si>
    <t>IDCG</t>
  </si>
  <si>
    <t>DCG</t>
  </si>
  <si>
    <t>nDCG</t>
  </si>
  <si>
    <t>All+lab+fea</t>
    <phoneticPr fontId="1" type="noConversion"/>
  </si>
  <si>
    <t>All+lab+noFea</t>
    <phoneticPr fontId="1" type="noConversion"/>
  </si>
  <si>
    <t>All+noLab+fea</t>
    <phoneticPr fontId="1" type="noConversion"/>
  </si>
  <si>
    <t>All+noLab+noFea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</si>
</sst>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All+lab+fea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Chart!$A$3:$A$12</c:f>
              <c:numCache>
                <c:formatCode>General</c:formatCode>
                <c:ptCount val="10"/>
                <c:pt idx="0">
                  <c:v>1</c:v>
                </c:pt>
                <c:pt idx="1">
                  <c:v>0.94918621728446895</c:v>
                </c:pt>
                <c:pt idx="2">
                  <c:v>0.92664164067518406</c:v>
                </c:pt>
                <c:pt idx="3">
                  <c:v>0.84146966664823397</c:v>
                </c:pt>
                <c:pt idx="4">
                  <c:v>0.85685176405846808</c:v>
                </c:pt>
                <c:pt idx="5">
                  <c:v>0.88499520970949397</c:v>
                </c:pt>
                <c:pt idx="6">
                  <c:v>0.94875408299738262</c:v>
                </c:pt>
                <c:pt idx="7">
                  <c:v>0.95080371207412917</c:v>
                </c:pt>
                <c:pt idx="8">
                  <c:v>0.96443067883591005</c:v>
                </c:pt>
                <c:pt idx="9">
                  <c:v>0.96525844251226245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3-0C44-8480-C9E09010F3F9}"/>
            </c:ext>
          </c:extLst>
        </c:ser>
        <c:ser>
          <c:idx val="1"/>
          <c:order val="1"/>
          <c:tx>
            <c:strRef>
              <c:f>Chart!$B$2</c:f>
              <c:strCache>
                <c:ptCount val="1"/>
                <c:pt idx="0">
                  <c:v>All+lab+noFea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Chart!$B$3:$B$12</c:f>
              <c:numCache>
                <c:formatCode>General</c:formatCode>
                <c:ptCount val="10"/>
                <c:pt idx="0">
                  <c:v>1</c:v>
                </c:pt>
                <c:pt idx="1">
                  <c:v>0.74593108642234296</c:v>
                </c:pt>
                <c:pt idx="2">
                  <c:v>0.79537203161801906</c:v>
                </c:pt>
                <c:pt idx="3">
                  <c:v>0.80082154069064837</c:v>
                </c:pt>
                <c:pt idx="4">
                  <c:v>0.8201476999078785</c:v>
                </c:pt>
                <c:pt idx="5">
                  <c:v>0.85130144468446911</c:v>
                </c:pt>
                <c:pt idx="6">
                  <c:v>0.91654358797663504</c:v>
                </c:pt>
                <c:pt idx="7">
                  <c:v>0.9198815063656316</c:v>
                </c:pt>
                <c:pt idx="8">
                  <c:v>0.93427573226345295</c:v>
                </c:pt>
                <c:pt idx="9">
                  <c:v>0.93580525713788609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3-0C44-8480-C9E09010F3F9}"/>
            </c:ext>
          </c:extLst>
        </c:ser>
        <c:ser>
          <c:idx val="2"/>
          <c:order val="2"/>
          <c:tx>
            <c:strRef>
              <c:f>Chart!$C$2</c:f>
              <c:strCache>
                <c:ptCount val="1"/>
                <c:pt idx="0">
                  <c:v>ELMo+lab - nDCG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Chart!$C$3:$C$12</c:f>
              <c:numCache>
                <c:formatCode>General</c:formatCode>
                <c:ptCount val="10"/>
                <c:pt idx="0">
                  <c:v>1</c:v>
                </c:pt>
                <c:pt idx="1">
                  <c:v>0.94918621728446895</c:v>
                </c:pt>
                <c:pt idx="2">
                  <c:v>0.92664164067518406</c:v>
                </c:pt>
                <c:pt idx="3">
                  <c:v>0.91324682952712444</c:v>
                </c:pt>
                <c:pt idx="4">
                  <c:v>0.86344681611415763</c:v>
                </c:pt>
                <c:pt idx="5">
                  <c:v>0.8910493658209403</c:v>
                </c:pt>
                <c:pt idx="6">
                  <c:v>0.9545417224950089</c:v>
                </c:pt>
                <c:pt idx="7">
                  <c:v>0.95635986943827234</c:v>
                </c:pt>
                <c:pt idx="8">
                  <c:v>0.95744269286901751</c:v>
                </c:pt>
                <c:pt idx="9">
                  <c:v>0.97006900162286747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3-0C44-8480-C9E09010F3F9}"/>
            </c:ext>
          </c:extLst>
        </c:ser>
        <c:ser>
          <c:idx val="3"/>
          <c:order val="3"/>
          <c:tx>
            <c:strRef>
              <c:f>Chart!$D$2</c:f>
              <c:strCache>
                <c:ptCount val="1"/>
                <c:pt idx="0">
                  <c:v>tfidf+lab - nDCG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Chart!$D$3:$D$12</c:f>
              <c:numCache>
                <c:formatCode>General</c:formatCode>
                <c:ptCount val="10"/>
                <c:pt idx="0">
                  <c:v>1</c:v>
                </c:pt>
                <c:pt idx="1">
                  <c:v>0.74593108642234296</c:v>
                </c:pt>
                <c:pt idx="2">
                  <c:v>0.69807373467276068</c:v>
                </c:pt>
                <c:pt idx="3">
                  <c:v>0.7414165561203776</c:v>
                </c:pt>
                <c:pt idx="4">
                  <c:v>0.76650674320529522</c:v>
                </c:pt>
                <c:pt idx="5">
                  <c:v>0.80205987341216789</c:v>
                </c:pt>
                <c:pt idx="6">
                  <c:v>0.84012167270875149</c:v>
                </c:pt>
                <c:pt idx="7">
                  <c:v>0.89984408995414433</c:v>
                </c:pt>
                <c:pt idx="8">
                  <c:v>0.90232921464853233</c:v>
                </c:pt>
                <c:pt idx="9">
                  <c:v>0.9162381156435413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3-0C44-8480-C9E09010F3F9}"/>
            </c:ext>
          </c:extLst>
        </c:ser>
        <c:ser>
          <c:idx val="4"/>
          <c:order val="4"/>
          <c:tx>
            <c:strRef>
              <c:f>Chart!$E$2</c:f>
              <c:strCache>
                <c:ptCount val="1"/>
                <c:pt idx="0">
                  <c:v>USE+lab - nDCG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Chart!$E$3:$E$12</c:f>
              <c:numCache>
                <c:formatCode>General</c:formatCode>
                <c:ptCount val="10"/>
                <c:pt idx="0">
                  <c:v>1</c:v>
                </c:pt>
                <c:pt idx="1">
                  <c:v>0.74593108642234296</c:v>
                </c:pt>
                <c:pt idx="2">
                  <c:v>0.76293926596959893</c:v>
                </c:pt>
                <c:pt idx="3">
                  <c:v>0.79697035980697806</c:v>
                </c:pt>
                <c:pt idx="4">
                  <c:v>0.81667019665576657</c:v>
                </c:pt>
                <c:pt idx="5">
                  <c:v>0.84810915031157097</c:v>
                </c:pt>
                <c:pt idx="6">
                  <c:v>0.85479570318269427</c:v>
                </c:pt>
                <c:pt idx="7">
                  <c:v>0.86060328681535869</c:v>
                </c:pt>
                <c:pt idx="8">
                  <c:v>0.8640620763575142</c:v>
                </c:pt>
                <c:pt idx="9">
                  <c:v>0.92540521125304509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3-0C44-8480-C9E09010F3F9}"/>
            </c:ext>
          </c:extLst>
        </c:ser>
        <c:ser>
          <c:idx val="5"/>
          <c:order val="5"/>
          <c:tx>
            <c:strRef>
              <c:f>Chart!$F$2</c:f>
              <c:strCache>
                <c:ptCount val="1"/>
                <c:pt idx="0">
                  <c:v>All+noLab+fea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Chart!$F$3:$F$12</c:f>
              <c:numCache>
                <c:formatCode>General</c:formatCode>
                <c:ptCount val="10"/>
                <c:pt idx="0">
                  <c:v>1</c:v>
                </c:pt>
                <c:pt idx="1">
                  <c:v>0.94918621728446895</c:v>
                </c:pt>
                <c:pt idx="2">
                  <c:v>0.92664164067518406</c:v>
                </c:pt>
                <c:pt idx="3">
                  <c:v>0.91324682952712444</c:v>
                </c:pt>
                <c:pt idx="4">
                  <c:v>0.88285268890205193</c:v>
                </c:pt>
                <c:pt idx="5">
                  <c:v>0.85965440768251045</c:v>
                </c:pt>
                <c:pt idx="6">
                  <c:v>0.90985480559999055</c:v>
                </c:pt>
                <c:pt idx="7">
                  <c:v>0.90012826522698575</c:v>
                </c:pt>
                <c:pt idx="8">
                  <c:v>0.96463774297390636</c:v>
                </c:pt>
                <c:pt idx="9">
                  <c:v>0.96546068788604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83-0C44-8480-C9E09010F3F9}"/>
            </c:ext>
          </c:extLst>
        </c:ser>
        <c:ser>
          <c:idx val="6"/>
          <c:order val="6"/>
          <c:tx>
            <c:strRef>
              <c:f>Chart!$G$2</c:f>
              <c:strCache>
                <c:ptCount val="1"/>
                <c:pt idx="0">
                  <c:v>All+noLab+noFea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Chart!$G$3:$G$12</c:f>
              <c:numCache>
                <c:formatCode>General</c:formatCode>
                <c:ptCount val="10"/>
                <c:pt idx="0">
                  <c:v>1</c:v>
                </c:pt>
                <c:pt idx="1">
                  <c:v>0.79674486913787457</c:v>
                </c:pt>
                <c:pt idx="2">
                  <c:v>0.83629762529441531</c:v>
                </c:pt>
                <c:pt idx="3">
                  <c:v>0.83587208836059257</c:v>
                </c:pt>
                <c:pt idx="4">
                  <c:v>0.85179731523167801</c:v>
                </c:pt>
                <c:pt idx="5">
                  <c:v>0.83114605343266867</c:v>
                </c:pt>
                <c:pt idx="6">
                  <c:v>0.82390532683144946</c:v>
                </c:pt>
                <c:pt idx="7">
                  <c:v>0.87094434925756459</c:v>
                </c:pt>
                <c:pt idx="8">
                  <c:v>0.87414655055016421</c:v>
                </c:pt>
                <c:pt idx="9">
                  <c:v>0.93525500114027138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83-0C44-8480-C9E09010F3F9}"/>
            </c:ext>
          </c:extLst>
        </c:ser>
        <c:ser>
          <c:idx val="7"/>
          <c:order val="7"/>
          <c:tx>
            <c:strRef>
              <c:f>Chart!$H$2</c:f>
              <c:strCache>
                <c:ptCount val="1"/>
                <c:pt idx="0">
                  <c:v>ELMo - nDCG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Chart!$H$3:$H$12</c:f>
              <c:numCache>
                <c:formatCode>General</c:formatCode>
                <c:ptCount val="10"/>
                <c:pt idx="0">
                  <c:v>0.75000000000000189</c:v>
                </c:pt>
                <c:pt idx="1">
                  <c:v>0.88973790246771201</c:v>
                </c:pt>
                <c:pt idx="2">
                  <c:v>0.87876176543429918</c:v>
                </c:pt>
                <c:pt idx="3">
                  <c:v>0.87224031749381148</c:v>
                </c:pt>
                <c:pt idx="4">
                  <c:v>0.90404263101239046</c:v>
                </c:pt>
                <c:pt idx="5">
                  <c:v>0.87910644785523762</c:v>
                </c:pt>
                <c:pt idx="6">
                  <c:v>0.94312455675583573</c:v>
                </c:pt>
                <c:pt idx="7">
                  <c:v>0.93206736111635069</c:v>
                </c:pt>
                <c:pt idx="8">
                  <c:v>0.94615922474169734</c:v>
                </c:pt>
                <c:pt idx="9">
                  <c:v>0.94741219883866912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83-0C44-8480-C9E09010F3F9}"/>
            </c:ext>
          </c:extLst>
        </c:ser>
        <c:ser>
          <c:idx val="8"/>
          <c:order val="8"/>
          <c:tx>
            <c:strRef>
              <c:f>Chart!$I$2</c:f>
              <c:strCache>
                <c:ptCount val="1"/>
                <c:pt idx="0">
                  <c:v>tfidf - nDCG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Chart!$I$3:$I$12</c:f>
              <c:numCache>
                <c:formatCode>General</c:formatCode>
                <c:ptCount val="10"/>
                <c:pt idx="0">
                  <c:v>0.37500000000000094</c:v>
                </c:pt>
                <c:pt idx="1">
                  <c:v>0.34324138580279351</c:v>
                </c:pt>
                <c:pt idx="2">
                  <c:v>0.37374607818856748</c:v>
                </c:pt>
                <c:pt idx="3">
                  <c:v>0.51149897960663415</c:v>
                </c:pt>
                <c:pt idx="4">
                  <c:v>0.57830379568707968</c:v>
                </c:pt>
                <c:pt idx="5">
                  <c:v>0.61288938571571838</c:v>
                </c:pt>
                <c:pt idx="6">
                  <c:v>0.67395289598993025</c:v>
                </c:pt>
                <c:pt idx="7">
                  <c:v>0.71365742521441022</c:v>
                </c:pt>
                <c:pt idx="8">
                  <c:v>0.72076231800933865</c:v>
                </c:pt>
                <c:pt idx="9">
                  <c:v>0.78544030245804197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83-0C44-8480-C9E09010F3F9}"/>
            </c:ext>
          </c:extLst>
        </c:ser>
        <c:ser>
          <c:idx val="9"/>
          <c:order val="9"/>
          <c:tx>
            <c:strRef>
              <c:f>Chart!$J$2</c:f>
              <c:strCache>
                <c:ptCount val="1"/>
                <c:pt idx="0">
                  <c:v>USE - nDCG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Chart!$J$3:$J$12</c:f>
              <c:numCache>
                <c:formatCode>General</c:formatCode>
                <c:ptCount val="10"/>
                <c:pt idx="0">
                  <c:v>0.37500000000000094</c:v>
                </c:pt>
                <c:pt idx="1">
                  <c:v>0.64812408209598138</c:v>
                </c:pt>
                <c:pt idx="2">
                  <c:v>0.68416517154378242</c:v>
                </c:pt>
                <c:pt idx="3">
                  <c:v>0.7295046273936393</c:v>
                </c:pt>
                <c:pt idx="4">
                  <c:v>0.75575062134620474</c:v>
                </c:pt>
                <c:pt idx="5">
                  <c:v>0.72657358580148068</c:v>
                </c:pt>
                <c:pt idx="6">
                  <c:v>0.78263247982629969</c:v>
                </c:pt>
                <c:pt idx="7">
                  <c:v>0.79132630005134408</c:v>
                </c:pt>
                <c:pt idx="8">
                  <c:v>0.79650402909972762</c:v>
                </c:pt>
                <c:pt idx="9">
                  <c:v>0.85941936429976584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83-0C44-8480-C9E09010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943432"/>
        <c:axId val="266944608"/>
      </c:lineChart>
      <c:catAx>
        <c:axId val="26694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44608"/>
        <c:crosses val="autoZero"/>
        <c:auto val="1"/>
        <c:lblAlgn val="ctr"/>
        <c:lblOffset val="100"/>
        <c:noMultiLvlLbl val="0"/>
      </c:catAx>
      <c:valAx>
        <c:axId val="2669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4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0</xdr:row>
      <xdr:rowOff>91440</xdr:rowOff>
    </xdr:from>
    <xdr:to>
      <xdr:col>20</xdr:col>
      <xdr:colOff>106680</xdr:colOff>
      <xdr:row>18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zoomScale="70" zoomScaleNormal="70" workbookViewId="0">
      <selection activeCell="P2" sqref="P2"/>
    </sheetView>
  </sheetViews>
  <sheetFormatPr baseColWidth="10" defaultColWidth="13.33203125" defaultRowHeight="15" x14ac:dyDescent="0.2"/>
  <cols>
    <col min="1" max="16384" width="13.33203125" style="1"/>
  </cols>
  <sheetData>
    <row r="1" spans="1:19" x14ac:dyDescent="0.2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ht="16" x14ac:dyDescent="0.2">
      <c r="A2" s="1">
        <v>2589274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1.0000001190000001</v>
      </c>
      <c r="H2" s="2">
        <v>0.99999994039999995</v>
      </c>
      <c r="I2" s="1">
        <v>1</v>
      </c>
      <c r="J2" s="1">
        <v>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f>F2*0.14+G2*0.21+H2*0.21+I2*0.08+J2*0.05+K2*0.05+L2*0+M2*0+N2*0+O2*0+P2*0.1+Q2*0.16</f>
        <v>1.0000000124740001</v>
      </c>
    </row>
    <row r="3" spans="1:19" ht="16" x14ac:dyDescent="0.2">
      <c r="F3" s="2"/>
      <c r="G3" s="2"/>
      <c r="H3" s="2"/>
    </row>
    <row r="4" spans="1:19" ht="16" x14ac:dyDescent="0.2">
      <c r="A4" s="1">
        <v>3455113</v>
      </c>
      <c r="B4" s="1" t="s">
        <v>29</v>
      </c>
      <c r="C4" s="1" t="s">
        <v>15</v>
      </c>
      <c r="D4" s="1" t="s">
        <v>15</v>
      </c>
      <c r="E4" s="1" t="s">
        <v>30</v>
      </c>
      <c r="F4" s="2">
        <v>0.14098625849999999</v>
      </c>
      <c r="G4" s="2">
        <v>0.82697874309999997</v>
      </c>
      <c r="H4" s="2">
        <v>0.68500357869999995</v>
      </c>
      <c r="I4" s="1">
        <v>0.84615384615384603</v>
      </c>
      <c r="J4" s="1">
        <v>0.81818181818181801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f>F4*0.14+G4*0.21+H4*0.21+I4*0.08+J4*0.05+K4*0.05+L4*0+M4*0+N4*0+O4*0+P4*0.1+Q4*0.16</f>
        <v>0.75585576236939866</v>
      </c>
      <c r="S4" s="1">
        <v>2.6666666666666599</v>
      </c>
    </row>
    <row r="5" spans="1:19" ht="16" x14ac:dyDescent="0.2">
      <c r="A5" s="1">
        <v>490298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3.3090143230000001E-2</v>
      </c>
      <c r="G5" s="2">
        <v>0.6754391193</v>
      </c>
      <c r="H5" s="2">
        <v>0.33495402340000002</v>
      </c>
      <c r="I5" s="1">
        <v>0.84615384615384603</v>
      </c>
      <c r="J5" s="1">
        <v>0.90909090909090895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0.33333333333333298</v>
      </c>
      <c r="R5" s="1">
        <f>F5*0.14+G5*0.21+H5*0.21+I5*0.08+J5*0.05+K5*0.05+L5*0+M5*0+N5*0+O5*0+P5*0.1+Q5*0.16</f>
        <v>0.53329536649938636</v>
      </c>
      <c r="S5" s="1">
        <v>2.3333333333333299</v>
      </c>
    </row>
    <row r="6" spans="1:19" ht="16" x14ac:dyDescent="0.2">
      <c r="A6" s="1">
        <v>560891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5.6643422499999999E-2</v>
      </c>
      <c r="G6" s="2">
        <v>0.83370316030000002</v>
      </c>
      <c r="H6" s="2">
        <v>0.65068912509999999</v>
      </c>
      <c r="I6" s="1">
        <v>0.92307692307692302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0.33333333333333298</v>
      </c>
      <c r="R6" s="1">
        <f>F6*0.14+G6*0.21+H6*0.21+I6*0.08+J6*0.05+K6*0.05+L6*0+M6*0+N6*0+O6*0+P6*0.1+Q6*0.16</f>
        <v>0.64683194626348706</v>
      </c>
      <c r="S6" s="1">
        <v>2</v>
      </c>
    </row>
    <row r="7" spans="1:19" ht="16" x14ac:dyDescent="0.2">
      <c r="A7" s="1">
        <v>3462200</v>
      </c>
      <c r="B7" s="1" t="s">
        <v>32</v>
      </c>
      <c r="C7" s="1" t="s">
        <v>15</v>
      </c>
      <c r="D7" s="1" t="s">
        <v>15</v>
      </c>
      <c r="E7" s="1" t="s">
        <v>33</v>
      </c>
      <c r="F7" s="2">
        <v>9.2000021700000004E-2</v>
      </c>
      <c r="G7" s="2">
        <v>0.68541777130000003</v>
      </c>
      <c r="H7" s="2">
        <v>0.58977782729999995</v>
      </c>
      <c r="I7" s="1">
        <v>1</v>
      </c>
      <c r="J7" s="1">
        <v>0.90909090909090895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0.33333333333333298</v>
      </c>
      <c r="R7" s="1">
        <f>F7*0.14+G7*0.21+H7*0.21+I7*0.08+J7*0.05+K7*0.05+L7*0+M7*0+N7*0+O7*0+P7*0.1+Q7*0.16</f>
        <v>0.55945895753187869</v>
      </c>
      <c r="S7" s="1">
        <v>2</v>
      </c>
    </row>
    <row r="8" spans="1:19" ht="16" x14ac:dyDescent="0.2">
      <c r="A8" s="1">
        <v>3215885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4.1264229909999998E-2</v>
      </c>
      <c r="G8" s="2">
        <v>0.79507398610000002</v>
      </c>
      <c r="H8" s="2">
        <v>0.61719560620000002</v>
      </c>
      <c r="I8" s="1">
        <v>0.92307692307692302</v>
      </c>
      <c r="J8" s="1">
        <v>0.90909090909090895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0.33333333333333298</v>
      </c>
      <c r="R8" s="1">
        <f>F8*0.14+G8*0.21+H8*0.21+I8*0.08+J8*0.05+K8*0.05+L8*0+M8*0+N8*0+O8*0+P8*0.1+Q8*0.16</f>
        <v>0.62498763920443257</v>
      </c>
      <c r="S8" s="1">
        <v>1.6666666666666601</v>
      </c>
    </row>
    <row r="9" spans="1:19" ht="16" x14ac:dyDescent="0.2">
      <c r="A9" s="1">
        <v>3386256</v>
      </c>
      <c r="B9" s="1" t="s">
        <v>27</v>
      </c>
      <c r="C9" s="1" t="s">
        <v>15</v>
      </c>
      <c r="D9" s="1" t="s">
        <v>15</v>
      </c>
      <c r="E9" s="1" t="s">
        <v>28</v>
      </c>
      <c r="F9" s="2">
        <v>8.3597077399999997E-2</v>
      </c>
      <c r="G9" s="2">
        <v>0.71682608130000003</v>
      </c>
      <c r="H9" s="2">
        <v>0.65927791599999996</v>
      </c>
      <c r="I9" s="1">
        <v>0.92307692307692302</v>
      </c>
      <c r="J9" s="1">
        <v>0.81818181818181801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0.33333333333333298</v>
      </c>
      <c r="R9" s="1">
        <f>F9*0.14+G9*0.21+H9*0.21+I9*0.08+J9*0.05+K9*0.05+L9*0+M9*0+N9*0+O9*0+P9*0.1+Q9*0.16</f>
        <v>0.6187740083575779</v>
      </c>
      <c r="S9" s="1">
        <v>1.6666666666666601</v>
      </c>
    </row>
    <row r="10" spans="1:19" ht="16" x14ac:dyDescent="0.2">
      <c r="A10" s="1">
        <v>2420520</v>
      </c>
      <c r="B10" s="1" t="s">
        <v>23</v>
      </c>
      <c r="C10" s="1" t="s">
        <v>15</v>
      </c>
      <c r="D10" s="1" t="s">
        <v>15</v>
      </c>
      <c r="E10" s="1" t="s">
        <v>15</v>
      </c>
      <c r="F10" s="2">
        <v>0.32050845859999999</v>
      </c>
      <c r="G10" s="2">
        <v>0.67613154649999996</v>
      </c>
      <c r="H10" s="2">
        <v>0.68507885930000001</v>
      </c>
      <c r="I10" s="1">
        <v>0.38461538461538403</v>
      </c>
      <c r="J10" s="1">
        <v>0.81818181818181801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f>F10*0.14+G10*0.21+H10*0.21+I10*0.08+J10*0.05+K10*0.05+L10*0+M10*0+N10*0+O10*0+P10*0.1+Q10*0.16</f>
        <v>0.45240369110032158</v>
      </c>
      <c r="S10" s="1">
        <v>1</v>
      </c>
    </row>
    <row r="11" spans="1:19" ht="16" x14ac:dyDescent="0.2">
      <c r="A11" s="1">
        <v>3455261</v>
      </c>
      <c r="B11" s="1" t="s">
        <v>31</v>
      </c>
      <c r="C11" s="1" t="s">
        <v>15</v>
      </c>
      <c r="D11" s="1" t="s">
        <v>15</v>
      </c>
      <c r="E11" s="1" t="s">
        <v>15</v>
      </c>
      <c r="F11" s="2">
        <v>0.21232609699999999</v>
      </c>
      <c r="G11" s="2">
        <v>0.62633919719999998</v>
      </c>
      <c r="H11" s="2">
        <v>0.57902312280000001</v>
      </c>
      <c r="I11" s="1">
        <v>0.76923076923076905</v>
      </c>
      <c r="J11" s="1">
        <v>0.90909090909090895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f>F11*0.14+G11*0.21+H11*0.21+I11*0.08+J11*0.05+K11*0.05+L11*0+M11*0+N11*0+O11*0+P11*0.1+Q11*0.16</f>
        <v>0.43984474777300697</v>
      </c>
      <c r="S11" s="1">
        <v>1</v>
      </c>
    </row>
    <row r="12" spans="1:19" ht="16" x14ac:dyDescent="0.2">
      <c r="A12" s="1">
        <v>72773</v>
      </c>
      <c r="B12" s="1" t="s">
        <v>17</v>
      </c>
      <c r="C12" s="1" t="s">
        <v>15</v>
      </c>
      <c r="D12" s="1" t="s">
        <v>15</v>
      </c>
      <c r="E12" s="1" t="s">
        <v>18</v>
      </c>
      <c r="F12" s="2">
        <v>3.782102373E-2</v>
      </c>
      <c r="G12" s="2">
        <v>0.56116557119999999</v>
      </c>
      <c r="H12" s="2">
        <v>0.61276102070000005</v>
      </c>
      <c r="I12" s="1">
        <v>0.76923076923076905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f>F12*0.14+G12*0.21+H12*0.21+I12*0.08+J12*0.05+K12*0.05+L12*0+M12*0+N12*0+O12*0+P12*0.1+Q12*0.16</f>
        <v>0.62335798915966156</v>
      </c>
      <c r="S12" s="1">
        <v>0.66666666666666596</v>
      </c>
    </row>
    <row r="13" spans="1:19" ht="16" x14ac:dyDescent="0.2">
      <c r="A13" s="1">
        <v>2994622</v>
      </c>
      <c r="B13" s="1" t="s">
        <v>24</v>
      </c>
      <c r="F13" s="2">
        <v>0.23557492420000001</v>
      </c>
      <c r="G13" s="2">
        <v>0.62653815749999997</v>
      </c>
      <c r="H13" s="2">
        <v>0.56232154369999998</v>
      </c>
      <c r="I13" s="1">
        <v>0.38461538461538403</v>
      </c>
      <c r="J13" s="1">
        <v>0.72727272727272696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>F13*0.14+G13*0.21+H13*0.21+I13*0.08+J13*0.05+K13*0.05+L13*0+M13*0+N13*0+O13*0+P13*0.1+Q13*0.16</f>
        <v>0.39977389377286704</v>
      </c>
      <c r="S13" s="1">
        <v>0.66666666666666596</v>
      </c>
    </row>
    <row r="16" spans="1:19" ht="16" x14ac:dyDescent="0.2">
      <c r="F16" s="2"/>
      <c r="G16" s="2"/>
      <c r="H16" s="2"/>
    </row>
    <row r="21" spans="6:8" ht="16" x14ac:dyDescent="0.2">
      <c r="F21" s="2"/>
      <c r="G21" s="2"/>
      <c r="H21" s="2"/>
    </row>
    <row r="22" spans="6:8" ht="16" x14ac:dyDescent="0.2">
      <c r="F22" s="2"/>
      <c r="G22" s="2"/>
      <c r="H22" s="2"/>
    </row>
    <row r="23" spans="6:8" ht="16" x14ac:dyDescent="0.2">
      <c r="F23" s="2"/>
      <c r="G23" s="2"/>
      <c r="H23" s="2"/>
    </row>
    <row r="24" spans="6:8" ht="16" x14ac:dyDescent="0.2">
      <c r="F24" s="2"/>
      <c r="G24" s="2"/>
      <c r="H24" s="2"/>
    </row>
    <row r="25" spans="6:8" ht="16" x14ac:dyDescent="0.2">
      <c r="F25" s="2"/>
      <c r="G25" s="2"/>
      <c r="H25" s="2"/>
    </row>
    <row r="26" spans="6:8" ht="16" x14ac:dyDescent="0.2">
      <c r="F26" s="2"/>
      <c r="G26" s="2"/>
      <c r="H26" s="2"/>
    </row>
    <row r="27" spans="6:8" ht="16" x14ac:dyDescent="0.2">
      <c r="F27" s="2"/>
      <c r="G27" s="2"/>
      <c r="H27" s="2"/>
    </row>
    <row r="28" spans="6:8" ht="16" x14ac:dyDescent="0.2">
      <c r="F28" s="2"/>
      <c r="G28" s="2"/>
      <c r="H28" s="2"/>
    </row>
    <row r="29" spans="6:8" ht="16" x14ac:dyDescent="0.2">
      <c r="F29" s="2"/>
      <c r="G29" s="2"/>
      <c r="H29" s="2"/>
    </row>
    <row r="30" spans="6:8" ht="16" x14ac:dyDescent="0.2">
      <c r="F30" s="2"/>
      <c r="G30" s="2"/>
      <c r="H30" s="2"/>
    </row>
    <row r="31" spans="6:8" ht="16" x14ac:dyDescent="0.2">
      <c r="F31" s="2"/>
      <c r="G31" s="2"/>
      <c r="H31" s="2"/>
    </row>
    <row r="32" spans="6:8" ht="16" x14ac:dyDescent="0.2">
      <c r="F32" s="2"/>
      <c r="G32" s="2"/>
      <c r="H32" s="2"/>
    </row>
  </sheetData>
  <sortState ref="A4:S32">
    <sortCondition descending="1" ref="S4:S32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>
      <selection activeCell="O4" sqref="O4:O13"/>
    </sheetView>
  </sheetViews>
  <sheetFormatPr baseColWidth="10" defaultColWidth="8.83203125" defaultRowHeight="15" x14ac:dyDescent="0.2"/>
  <sheetData>
    <row r="1" spans="1:15" x14ac:dyDescent="0.2">
      <c r="A1" s="1"/>
      <c r="B1" s="1"/>
      <c r="C1" s="1"/>
      <c r="D1" s="1"/>
      <c r="E1" s="1"/>
      <c r="F1" s="1" t="s">
        <v>1</v>
      </c>
      <c r="G1" s="1" t="s">
        <v>13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47</v>
      </c>
      <c r="N1" s="1" t="s">
        <v>46</v>
      </c>
      <c r="O1" s="1" t="s">
        <v>48</v>
      </c>
    </row>
    <row r="2" spans="1:15" ht="16" x14ac:dyDescent="0.2">
      <c r="A2" s="1">
        <v>2589274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1.0000001190000001</v>
      </c>
      <c r="G2" s="1"/>
      <c r="I2" s="1"/>
      <c r="J2" s="1"/>
      <c r="K2" s="1"/>
      <c r="L2" s="1"/>
      <c r="M2" s="1"/>
      <c r="N2" s="1"/>
      <c r="O2" s="1"/>
    </row>
    <row r="3" spans="1:15" ht="16" x14ac:dyDescent="0.2">
      <c r="A3" s="1"/>
      <c r="B3" s="1"/>
      <c r="C3" s="1"/>
      <c r="D3" s="1"/>
      <c r="E3" s="1"/>
      <c r="F3" s="2"/>
      <c r="G3" s="1"/>
      <c r="I3" s="1"/>
      <c r="J3" s="1"/>
      <c r="K3" s="1"/>
      <c r="L3" s="1"/>
      <c r="M3" s="1"/>
      <c r="N3" s="1"/>
      <c r="O3" s="1"/>
    </row>
    <row r="4" spans="1:15" ht="16" x14ac:dyDescent="0.2">
      <c r="A4" s="1">
        <v>560891</v>
      </c>
      <c r="B4" s="1" t="s">
        <v>21</v>
      </c>
      <c r="C4" s="1" t="s">
        <v>15</v>
      </c>
      <c r="D4" s="1" t="s">
        <v>15</v>
      </c>
      <c r="E4" s="1" t="s">
        <v>22</v>
      </c>
      <c r="F4" s="2">
        <v>0.83370316030000002</v>
      </c>
      <c r="G4" s="1">
        <v>2</v>
      </c>
      <c r="I4" s="1">
        <v>1</v>
      </c>
      <c r="J4" s="1">
        <v>2</v>
      </c>
      <c r="K4" s="1">
        <f>LOG(I4+1, 2)</f>
        <v>1</v>
      </c>
      <c r="L4" s="1">
        <f>J4/K4</f>
        <v>2</v>
      </c>
      <c r="M4" s="1">
        <f>L4</f>
        <v>2</v>
      </c>
      <c r="N4" s="1">
        <v>2.6666666666666599</v>
      </c>
      <c r="O4" s="1">
        <f>M4/N4</f>
        <v>0.75000000000000189</v>
      </c>
    </row>
    <row r="5" spans="1:15" ht="16" x14ac:dyDescent="0.2">
      <c r="A5" s="1">
        <v>3455113</v>
      </c>
      <c r="B5" s="1" t="s">
        <v>29</v>
      </c>
      <c r="C5" s="1" t="s">
        <v>15</v>
      </c>
      <c r="D5" s="1" t="s">
        <v>15</v>
      </c>
      <c r="E5" s="1" t="s">
        <v>30</v>
      </c>
      <c r="F5" s="2">
        <v>0.82697874309999997</v>
      </c>
      <c r="G5" s="1">
        <v>2.6666666666666599</v>
      </c>
      <c r="I5" s="1">
        <v>2</v>
      </c>
      <c r="J5" s="1">
        <v>2.6666666666666599</v>
      </c>
      <c r="K5" s="1">
        <f t="shared" ref="K5:K13" si="0">LOG(I5+1, 2)</f>
        <v>1.5849625007211563</v>
      </c>
      <c r="L5" s="1">
        <f t="shared" ref="L5:L13" si="1">J5/K5</f>
        <v>1.6824793428572153</v>
      </c>
      <c r="M5" s="1">
        <f>SUM(L$4:L5)</f>
        <v>3.6824793428572153</v>
      </c>
      <c r="N5" s="1">
        <v>4.1388360916667253</v>
      </c>
      <c r="O5" s="1">
        <f t="shared" ref="O5:O13" si="2">M5/N5</f>
        <v>0.88973790246771201</v>
      </c>
    </row>
    <row r="6" spans="1:15" ht="16" x14ac:dyDescent="0.2">
      <c r="A6" s="1">
        <v>3215885</v>
      </c>
      <c r="B6" s="1" t="s">
        <v>25</v>
      </c>
      <c r="C6" s="1" t="s">
        <v>15</v>
      </c>
      <c r="D6" s="1" t="s">
        <v>15</v>
      </c>
      <c r="E6" s="1" t="s">
        <v>26</v>
      </c>
      <c r="F6" s="2">
        <v>0.79507398610000002</v>
      </c>
      <c r="G6" s="1">
        <v>1.6666666666666601</v>
      </c>
      <c r="I6" s="1">
        <v>3</v>
      </c>
      <c r="J6" s="1">
        <v>1.6666666666666601</v>
      </c>
      <c r="K6" s="1">
        <f t="shared" si="0"/>
        <v>2</v>
      </c>
      <c r="L6" s="1">
        <f t="shared" si="1"/>
        <v>0.83333333333333004</v>
      </c>
      <c r="M6" s="1">
        <f>SUM(L$4:L6)</f>
        <v>4.5158126761905457</v>
      </c>
      <c r="N6" s="1">
        <v>5.1388360916667253</v>
      </c>
      <c r="O6" s="1">
        <f t="shared" si="2"/>
        <v>0.87876176543429918</v>
      </c>
    </row>
    <row r="7" spans="1:15" ht="16" x14ac:dyDescent="0.2">
      <c r="A7" s="1">
        <v>3386256</v>
      </c>
      <c r="B7" s="1" t="s">
        <v>27</v>
      </c>
      <c r="C7" s="1" t="s">
        <v>15</v>
      </c>
      <c r="D7" s="1" t="s">
        <v>15</v>
      </c>
      <c r="E7" s="1" t="s">
        <v>28</v>
      </c>
      <c r="F7" s="2">
        <v>0.71682608130000003</v>
      </c>
      <c r="G7" s="1">
        <v>1.6666666666666601</v>
      </c>
      <c r="I7" s="1">
        <v>4</v>
      </c>
      <c r="J7" s="1">
        <v>1.6666666666666601</v>
      </c>
      <c r="K7" s="1">
        <f t="shared" si="0"/>
        <v>2.3219280948873622</v>
      </c>
      <c r="L7" s="1">
        <f t="shared" si="1"/>
        <v>0.71779426345565234</v>
      </c>
      <c r="M7" s="1">
        <f>SUM(L$4:L7)</f>
        <v>5.2336069396461982</v>
      </c>
      <c r="N7" s="1">
        <v>6.0001892078135111</v>
      </c>
      <c r="O7" s="1">
        <f t="shared" si="2"/>
        <v>0.87224031749381148</v>
      </c>
    </row>
    <row r="8" spans="1:15" ht="16" x14ac:dyDescent="0.2">
      <c r="A8" s="1">
        <v>3462200</v>
      </c>
      <c r="B8" s="1" t="s">
        <v>32</v>
      </c>
      <c r="C8" s="1" t="s">
        <v>15</v>
      </c>
      <c r="D8" s="1" t="s">
        <v>15</v>
      </c>
      <c r="E8" s="1" t="s">
        <v>33</v>
      </c>
      <c r="F8" s="2">
        <v>0.68541777130000003</v>
      </c>
      <c r="G8" s="1">
        <v>2</v>
      </c>
      <c r="I8" s="1">
        <v>5</v>
      </c>
      <c r="J8" s="1">
        <v>2</v>
      </c>
      <c r="K8" s="1">
        <f t="shared" si="0"/>
        <v>2.5849625007211561</v>
      </c>
      <c r="L8" s="1">
        <f t="shared" si="1"/>
        <v>0.77370561446908326</v>
      </c>
      <c r="M8" s="1">
        <f>SUM(L$4:L8)</f>
        <v>6.0073125541152814</v>
      </c>
      <c r="N8" s="1">
        <v>6.6449438865377441</v>
      </c>
      <c r="O8" s="1">
        <f t="shared" si="2"/>
        <v>0.90404263101239046</v>
      </c>
    </row>
    <row r="9" spans="1:15" ht="16" x14ac:dyDescent="0.2">
      <c r="A9" s="1">
        <v>2420520</v>
      </c>
      <c r="B9" s="1" t="s">
        <v>23</v>
      </c>
      <c r="C9" s="1" t="s">
        <v>15</v>
      </c>
      <c r="D9" s="1" t="s">
        <v>15</v>
      </c>
      <c r="E9" s="1" t="s">
        <v>15</v>
      </c>
      <c r="F9" s="2">
        <v>0.67613154649999996</v>
      </c>
      <c r="G9" s="1">
        <v>1</v>
      </c>
      <c r="I9" s="1">
        <v>6</v>
      </c>
      <c r="J9" s="1">
        <v>1</v>
      </c>
      <c r="K9" s="1">
        <f t="shared" si="0"/>
        <v>2.8073549220576042</v>
      </c>
      <c r="L9" s="1">
        <f t="shared" si="1"/>
        <v>0.35620718710802218</v>
      </c>
      <c r="M9" s="1">
        <f>SUM(L$4:L9)</f>
        <v>6.3635197412233033</v>
      </c>
      <c r="N9" s="1">
        <v>7.2386225317177786</v>
      </c>
      <c r="O9" s="1">
        <f t="shared" si="2"/>
        <v>0.87910644785523762</v>
      </c>
    </row>
    <row r="10" spans="1:15" ht="16" x14ac:dyDescent="0.2">
      <c r="A10" s="1">
        <v>490298</v>
      </c>
      <c r="B10" s="1" t="s">
        <v>19</v>
      </c>
      <c r="C10" s="1" t="s">
        <v>15</v>
      </c>
      <c r="D10" s="1" t="s">
        <v>15</v>
      </c>
      <c r="E10" s="1" t="s">
        <v>20</v>
      </c>
      <c r="F10" s="2">
        <v>0.6754391193</v>
      </c>
      <c r="G10" s="1">
        <v>2.3333333333333299</v>
      </c>
      <c r="I10" s="1">
        <v>7</v>
      </c>
      <c r="J10" s="1">
        <v>2.3333333333333299</v>
      </c>
      <c r="K10" s="1">
        <f t="shared" si="0"/>
        <v>3</v>
      </c>
      <c r="L10" s="1">
        <f t="shared" si="1"/>
        <v>0.77777777777777668</v>
      </c>
      <c r="M10" s="1">
        <f>SUM(L$4:L10)</f>
        <v>7.1412975190010801</v>
      </c>
      <c r="N10" s="1">
        <v>7.5719558650511116</v>
      </c>
      <c r="O10" s="1">
        <f t="shared" si="2"/>
        <v>0.94312455675583573</v>
      </c>
    </row>
    <row r="11" spans="1:15" ht="16" x14ac:dyDescent="0.2">
      <c r="A11" s="1">
        <v>2994622</v>
      </c>
      <c r="B11" s="1" t="s">
        <v>24</v>
      </c>
      <c r="C11" s="1"/>
      <c r="D11" s="1"/>
      <c r="E11" s="1"/>
      <c r="F11" s="2">
        <v>0.62653815749999997</v>
      </c>
      <c r="G11" s="1">
        <v>0.66666666666666596</v>
      </c>
      <c r="I11" s="1">
        <v>8</v>
      </c>
      <c r="J11" s="1">
        <v>0.66666666666666596</v>
      </c>
      <c r="K11" s="1">
        <f t="shared" si="0"/>
        <v>3.1699250014423126</v>
      </c>
      <c r="L11" s="1">
        <f t="shared" si="1"/>
        <v>0.21030991785715225</v>
      </c>
      <c r="M11" s="1">
        <f>SUM(L$4:L11)</f>
        <v>7.3516074368582327</v>
      </c>
      <c r="N11" s="1">
        <v>7.8874207418368405</v>
      </c>
      <c r="O11" s="1">
        <f t="shared" si="2"/>
        <v>0.93206736111635069</v>
      </c>
    </row>
    <row r="12" spans="1:15" ht="16" x14ac:dyDescent="0.2">
      <c r="A12" s="1">
        <v>3455261</v>
      </c>
      <c r="B12" s="1" t="s">
        <v>31</v>
      </c>
      <c r="C12" s="1" t="s">
        <v>15</v>
      </c>
      <c r="D12" s="1" t="s">
        <v>15</v>
      </c>
      <c r="E12" s="1" t="s">
        <v>15</v>
      </c>
      <c r="F12" s="2">
        <v>0.62633919719999998</v>
      </c>
      <c r="G12" s="1">
        <v>1</v>
      </c>
      <c r="I12" s="1">
        <v>9</v>
      </c>
      <c r="J12" s="1">
        <v>1</v>
      </c>
      <c r="K12" s="1">
        <f t="shared" si="0"/>
        <v>3.3219280948873626</v>
      </c>
      <c r="L12" s="1">
        <f t="shared" si="1"/>
        <v>0.30102999566398114</v>
      </c>
      <c r="M12" s="1">
        <f>SUM(L$4:L12)</f>
        <v>7.652637432522214</v>
      </c>
      <c r="N12" s="1">
        <v>8.0881074056128277</v>
      </c>
      <c r="O12" s="1">
        <f t="shared" si="2"/>
        <v>0.94615922474169734</v>
      </c>
    </row>
    <row r="13" spans="1:15" ht="16" x14ac:dyDescent="0.2">
      <c r="A13" s="1">
        <v>72773</v>
      </c>
      <c r="B13" s="1" t="s">
        <v>17</v>
      </c>
      <c r="C13" s="1" t="s">
        <v>15</v>
      </c>
      <c r="D13" s="1" t="s">
        <v>15</v>
      </c>
      <c r="E13" s="1" t="s">
        <v>18</v>
      </c>
      <c r="F13" s="2">
        <v>0.56116557119999999</v>
      </c>
      <c r="G13" s="1">
        <v>0.66666666666666596</v>
      </c>
      <c r="I13" s="1">
        <v>10</v>
      </c>
      <c r="J13" s="1">
        <v>0.66666666666666596</v>
      </c>
      <c r="K13" s="1">
        <f t="shared" si="0"/>
        <v>3.4594316186372978</v>
      </c>
      <c r="L13" s="1">
        <f t="shared" si="1"/>
        <v>0.192709884211925</v>
      </c>
      <c r="M13" s="1">
        <f>SUM(L$4:L13)</f>
        <v>7.8453473167341388</v>
      </c>
      <c r="N13" s="1">
        <v>8.2808172898247534</v>
      </c>
      <c r="O13" s="1">
        <f t="shared" si="2"/>
        <v>0.94741219883866912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activeCell="O4" sqref="O4:O13"/>
    </sheetView>
  </sheetViews>
  <sheetFormatPr baseColWidth="10" defaultColWidth="8.83203125" defaultRowHeight="15" x14ac:dyDescent="0.2"/>
  <sheetData>
    <row r="1" spans="1:15" x14ac:dyDescent="0.2">
      <c r="A1" s="1"/>
      <c r="B1" s="1"/>
      <c r="C1" s="1"/>
      <c r="D1" s="1"/>
      <c r="E1" s="1"/>
      <c r="F1" s="1" t="s">
        <v>0</v>
      </c>
      <c r="G1" s="1" t="s">
        <v>13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47</v>
      </c>
      <c r="N1" s="1" t="s">
        <v>46</v>
      </c>
      <c r="O1" s="1" t="s">
        <v>48</v>
      </c>
    </row>
    <row r="2" spans="1:15" ht="16" x14ac:dyDescent="0.2">
      <c r="A2" s="1">
        <v>2589274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/>
      <c r="I2" s="1"/>
      <c r="J2" s="1"/>
      <c r="K2" s="1"/>
      <c r="L2" s="1"/>
      <c r="M2" s="1"/>
      <c r="N2" s="1"/>
      <c r="O2" s="1"/>
    </row>
    <row r="3" spans="1:15" ht="16" x14ac:dyDescent="0.2">
      <c r="A3" s="1"/>
      <c r="B3" s="1"/>
      <c r="C3" s="1"/>
      <c r="D3" s="1"/>
      <c r="E3" s="1"/>
      <c r="F3" s="2"/>
      <c r="G3" s="1"/>
      <c r="I3" s="1"/>
      <c r="J3" s="1"/>
      <c r="K3" s="1"/>
      <c r="L3" s="1"/>
      <c r="M3" s="1"/>
      <c r="N3" s="1"/>
      <c r="O3" s="1"/>
    </row>
    <row r="4" spans="1:15" ht="16" x14ac:dyDescent="0.2">
      <c r="A4" s="1">
        <v>2420520</v>
      </c>
      <c r="B4" s="1" t="s">
        <v>23</v>
      </c>
      <c r="C4" s="1" t="s">
        <v>15</v>
      </c>
      <c r="D4" s="1" t="s">
        <v>15</v>
      </c>
      <c r="E4" s="1" t="s">
        <v>15</v>
      </c>
      <c r="F4" s="2">
        <v>0.32050845859999999</v>
      </c>
      <c r="G4" s="1">
        <v>1</v>
      </c>
      <c r="I4" s="1">
        <v>1</v>
      </c>
      <c r="J4" s="1">
        <v>1</v>
      </c>
      <c r="K4" s="1">
        <f>LOG(I4+1, 2)</f>
        <v>1</v>
      </c>
      <c r="L4" s="1">
        <f>J4/K4</f>
        <v>1</v>
      </c>
      <c r="M4" s="1">
        <f>L4</f>
        <v>1</v>
      </c>
      <c r="N4" s="1">
        <v>2.6666666666666599</v>
      </c>
      <c r="O4" s="1">
        <f>M4/N4</f>
        <v>0.37500000000000094</v>
      </c>
    </row>
    <row r="5" spans="1:15" ht="16" x14ac:dyDescent="0.2">
      <c r="A5" s="1">
        <v>2994622</v>
      </c>
      <c r="B5" s="1" t="s">
        <v>24</v>
      </c>
      <c r="C5" s="1"/>
      <c r="D5" s="1"/>
      <c r="E5" s="1"/>
      <c r="F5" s="2">
        <v>0.23557492420000001</v>
      </c>
      <c r="G5" s="1">
        <v>0.66666666666666596</v>
      </c>
      <c r="I5" s="1">
        <v>2</v>
      </c>
      <c r="J5" s="1">
        <v>0.66666666666666596</v>
      </c>
      <c r="K5" s="1">
        <f t="shared" ref="K5:K13" si="0">LOG(I5+1, 2)</f>
        <v>1.5849625007211563</v>
      </c>
      <c r="L5" s="1">
        <f t="shared" ref="L5:L13" si="1">J5/K5</f>
        <v>0.4206198357143045</v>
      </c>
      <c r="M5" s="1">
        <f>SUM(L$4:L5)</f>
        <v>1.4206198357143045</v>
      </c>
      <c r="N5" s="1">
        <v>4.1388360916667253</v>
      </c>
      <c r="O5" s="1">
        <f t="shared" ref="O5:O13" si="2">M5/N5</f>
        <v>0.34324138580279351</v>
      </c>
    </row>
    <row r="6" spans="1:15" ht="16" x14ac:dyDescent="0.2">
      <c r="A6" s="1">
        <v>3455261</v>
      </c>
      <c r="B6" s="1" t="s">
        <v>31</v>
      </c>
      <c r="C6" s="1" t="s">
        <v>15</v>
      </c>
      <c r="D6" s="1" t="s">
        <v>15</v>
      </c>
      <c r="E6" s="1" t="s">
        <v>15</v>
      </c>
      <c r="F6" s="2">
        <v>0.21232609699999999</v>
      </c>
      <c r="G6" s="1">
        <v>1</v>
      </c>
      <c r="I6" s="1">
        <v>3</v>
      </c>
      <c r="J6" s="1">
        <v>1</v>
      </c>
      <c r="K6" s="1">
        <f t="shared" si="0"/>
        <v>2</v>
      </c>
      <c r="L6" s="1">
        <f t="shared" si="1"/>
        <v>0.5</v>
      </c>
      <c r="M6" s="1">
        <f>SUM(L$4:L6)</f>
        <v>1.9206198357143045</v>
      </c>
      <c r="N6" s="1">
        <v>5.1388360916667253</v>
      </c>
      <c r="O6" s="1">
        <f t="shared" si="2"/>
        <v>0.37374607818856748</v>
      </c>
    </row>
    <row r="7" spans="1:15" ht="16" x14ac:dyDescent="0.2">
      <c r="A7" s="1">
        <v>3455113</v>
      </c>
      <c r="B7" s="1" t="s">
        <v>29</v>
      </c>
      <c r="C7" s="1" t="s">
        <v>15</v>
      </c>
      <c r="D7" s="1" t="s">
        <v>15</v>
      </c>
      <c r="E7" s="1" t="s">
        <v>30</v>
      </c>
      <c r="F7" s="2">
        <v>0.14098625849999999</v>
      </c>
      <c r="G7" s="1">
        <v>2.6666666666666599</v>
      </c>
      <c r="I7" s="1">
        <v>4</v>
      </c>
      <c r="J7" s="1">
        <v>2.6666666666666599</v>
      </c>
      <c r="K7" s="1">
        <f t="shared" si="0"/>
        <v>2.3219280948873622</v>
      </c>
      <c r="L7" s="1">
        <f t="shared" si="1"/>
        <v>1.1484708215290453</v>
      </c>
      <c r="M7" s="1">
        <f>SUM(L$4:L7)</f>
        <v>3.0690906572433496</v>
      </c>
      <c r="N7" s="1">
        <v>6.0001892078135111</v>
      </c>
      <c r="O7" s="1">
        <f t="shared" si="2"/>
        <v>0.51149897960663415</v>
      </c>
    </row>
    <row r="8" spans="1:15" ht="16" x14ac:dyDescent="0.2">
      <c r="A8" s="1">
        <v>3462200</v>
      </c>
      <c r="B8" s="1" t="s">
        <v>32</v>
      </c>
      <c r="C8" s="1" t="s">
        <v>15</v>
      </c>
      <c r="D8" s="1" t="s">
        <v>15</v>
      </c>
      <c r="E8" s="1" t="s">
        <v>33</v>
      </c>
      <c r="F8" s="2">
        <v>9.2000021700000004E-2</v>
      </c>
      <c r="G8" s="1">
        <v>2</v>
      </c>
      <c r="I8" s="1">
        <v>5</v>
      </c>
      <c r="J8" s="1">
        <v>2</v>
      </c>
      <c r="K8" s="1">
        <f t="shared" si="0"/>
        <v>2.5849625007211561</v>
      </c>
      <c r="L8" s="1">
        <f t="shared" si="1"/>
        <v>0.77370561446908326</v>
      </c>
      <c r="M8" s="1">
        <f>SUM(L$4:L8)</f>
        <v>3.8427962717124329</v>
      </c>
      <c r="N8" s="1">
        <v>6.6449438865377441</v>
      </c>
      <c r="O8" s="1">
        <f t="shared" si="2"/>
        <v>0.57830379568707968</v>
      </c>
    </row>
    <row r="9" spans="1:15" ht="16" x14ac:dyDescent="0.2">
      <c r="A9" s="1">
        <v>3386256</v>
      </c>
      <c r="B9" s="1" t="s">
        <v>27</v>
      </c>
      <c r="C9" s="1" t="s">
        <v>15</v>
      </c>
      <c r="D9" s="1" t="s">
        <v>15</v>
      </c>
      <c r="E9" s="1" t="s">
        <v>28</v>
      </c>
      <c r="F9" s="2">
        <v>8.3597077399999997E-2</v>
      </c>
      <c r="G9" s="1">
        <v>1.6666666666666601</v>
      </c>
      <c r="I9" s="1">
        <v>6</v>
      </c>
      <c r="J9" s="1">
        <v>1.6666666666666601</v>
      </c>
      <c r="K9" s="1">
        <f t="shared" si="0"/>
        <v>2.8073549220576042</v>
      </c>
      <c r="L9" s="1">
        <f t="shared" si="1"/>
        <v>0.59367864518003455</v>
      </c>
      <c r="M9" s="1">
        <f>SUM(L$4:L9)</f>
        <v>4.4364749168924673</v>
      </c>
      <c r="N9" s="1">
        <v>7.2386225317177786</v>
      </c>
      <c r="O9" s="1">
        <f t="shared" si="2"/>
        <v>0.61288938571571838</v>
      </c>
    </row>
    <row r="10" spans="1:15" ht="16" x14ac:dyDescent="0.2">
      <c r="A10" s="1">
        <v>560891</v>
      </c>
      <c r="B10" s="1" t="s">
        <v>21</v>
      </c>
      <c r="C10" s="1" t="s">
        <v>15</v>
      </c>
      <c r="D10" s="1" t="s">
        <v>15</v>
      </c>
      <c r="E10" s="1" t="s">
        <v>22</v>
      </c>
      <c r="F10" s="2">
        <v>5.6643422499999999E-2</v>
      </c>
      <c r="G10" s="1">
        <v>2</v>
      </c>
      <c r="I10" s="1">
        <v>7</v>
      </c>
      <c r="J10" s="1">
        <v>2</v>
      </c>
      <c r="K10" s="1">
        <f t="shared" si="0"/>
        <v>3</v>
      </c>
      <c r="L10" s="1">
        <f t="shared" si="1"/>
        <v>0.66666666666666663</v>
      </c>
      <c r="M10" s="1">
        <f>SUM(L$4:L10)</f>
        <v>5.1031415835591343</v>
      </c>
      <c r="N10" s="1">
        <v>7.5719558650511116</v>
      </c>
      <c r="O10" s="1">
        <f t="shared" si="2"/>
        <v>0.67395289598993025</v>
      </c>
    </row>
    <row r="11" spans="1:15" ht="16" x14ac:dyDescent="0.2">
      <c r="A11" s="1">
        <v>3215885</v>
      </c>
      <c r="B11" s="1" t="s">
        <v>25</v>
      </c>
      <c r="C11" s="1" t="s">
        <v>15</v>
      </c>
      <c r="D11" s="1" t="s">
        <v>15</v>
      </c>
      <c r="E11" s="1" t="s">
        <v>26</v>
      </c>
      <c r="F11" s="2">
        <v>4.1264229909999998E-2</v>
      </c>
      <c r="G11" s="1">
        <v>1.6666666666666601</v>
      </c>
      <c r="I11" s="1">
        <v>8</v>
      </c>
      <c r="J11" s="1">
        <v>1.6666666666666601</v>
      </c>
      <c r="K11" s="1">
        <f t="shared" si="0"/>
        <v>3.1699250014423126</v>
      </c>
      <c r="L11" s="1">
        <f t="shared" si="1"/>
        <v>0.52577479464287913</v>
      </c>
      <c r="M11" s="1">
        <f>SUM(L$4:L11)</f>
        <v>5.6289163782020131</v>
      </c>
      <c r="N11" s="1">
        <v>7.8874207418368405</v>
      </c>
      <c r="O11" s="1">
        <f t="shared" si="2"/>
        <v>0.71365742521441022</v>
      </c>
    </row>
    <row r="12" spans="1:15" ht="16" x14ac:dyDescent="0.2">
      <c r="A12" s="1">
        <v>72773</v>
      </c>
      <c r="B12" s="1" t="s">
        <v>17</v>
      </c>
      <c r="C12" s="1" t="s">
        <v>15</v>
      </c>
      <c r="D12" s="1" t="s">
        <v>15</v>
      </c>
      <c r="E12" s="1" t="s">
        <v>18</v>
      </c>
      <c r="F12" s="2">
        <v>3.782102373E-2</v>
      </c>
      <c r="G12" s="1">
        <v>0.66666666666666596</v>
      </c>
      <c r="I12" s="1">
        <v>9</v>
      </c>
      <c r="J12" s="1">
        <v>0.66666666666666596</v>
      </c>
      <c r="K12" s="1">
        <f t="shared" si="0"/>
        <v>3.3219280948873626</v>
      </c>
      <c r="L12" s="1">
        <f t="shared" si="1"/>
        <v>0.20068666377598723</v>
      </c>
      <c r="M12" s="1">
        <f>SUM(L$4:L12)</f>
        <v>5.8296030419780003</v>
      </c>
      <c r="N12" s="1">
        <v>8.0881074056128277</v>
      </c>
      <c r="O12" s="1">
        <f t="shared" si="2"/>
        <v>0.72076231800933865</v>
      </c>
    </row>
    <row r="13" spans="1:15" ht="16" x14ac:dyDescent="0.2">
      <c r="A13" s="1">
        <v>490298</v>
      </c>
      <c r="B13" s="1" t="s">
        <v>19</v>
      </c>
      <c r="C13" s="1" t="s">
        <v>15</v>
      </c>
      <c r="D13" s="1" t="s">
        <v>15</v>
      </c>
      <c r="E13" s="1" t="s">
        <v>20</v>
      </c>
      <c r="F13" s="2">
        <v>3.3090143230000001E-2</v>
      </c>
      <c r="G13" s="1">
        <v>2.3333333333333299</v>
      </c>
      <c r="I13" s="1">
        <v>10</v>
      </c>
      <c r="J13" s="1">
        <v>2.3333333333333299</v>
      </c>
      <c r="K13" s="1">
        <f t="shared" si="0"/>
        <v>3.4594316186372978</v>
      </c>
      <c r="L13" s="1">
        <f t="shared" si="1"/>
        <v>0.67448459474173728</v>
      </c>
      <c r="M13" s="1">
        <f>SUM(L$4:L13)</f>
        <v>6.5040876367197376</v>
      </c>
      <c r="N13" s="1">
        <v>8.2808172898247534</v>
      </c>
      <c r="O13" s="1">
        <f t="shared" si="2"/>
        <v>0.78544030245804197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3"/>
  <sheetViews>
    <sheetView workbookViewId="0">
      <selection activeCell="O4" sqref="O4:O13"/>
    </sheetView>
  </sheetViews>
  <sheetFormatPr baseColWidth="10" defaultColWidth="8.83203125" defaultRowHeight="15" x14ac:dyDescent="0.2"/>
  <sheetData>
    <row r="1" spans="1:15" x14ac:dyDescent="0.2">
      <c r="A1" s="1"/>
      <c r="B1" s="1"/>
      <c r="C1" s="1"/>
      <c r="D1" s="1"/>
      <c r="E1" s="1"/>
      <c r="F1" s="1" t="s">
        <v>2</v>
      </c>
      <c r="G1" s="1" t="s">
        <v>13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47</v>
      </c>
      <c r="N1" s="1" t="s">
        <v>46</v>
      </c>
      <c r="O1" s="1" t="s">
        <v>48</v>
      </c>
    </row>
    <row r="2" spans="1:15" ht="16" x14ac:dyDescent="0.2">
      <c r="A2" s="1">
        <v>2589274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0.99999994039999995</v>
      </c>
      <c r="G2" s="1"/>
      <c r="I2" s="1"/>
      <c r="J2" s="1"/>
      <c r="K2" s="1"/>
      <c r="L2" s="1"/>
      <c r="M2" s="1"/>
      <c r="N2" s="1"/>
      <c r="O2" s="1"/>
    </row>
    <row r="3" spans="1:15" ht="16" x14ac:dyDescent="0.2">
      <c r="A3" s="1"/>
      <c r="B3" s="1"/>
      <c r="C3" s="1"/>
      <c r="D3" s="1"/>
      <c r="E3" s="1"/>
      <c r="F3" s="2"/>
      <c r="G3" s="1"/>
      <c r="I3" s="1"/>
      <c r="J3" s="1"/>
      <c r="K3" s="1"/>
      <c r="L3" s="1"/>
      <c r="M3" s="1"/>
      <c r="N3" s="1"/>
      <c r="O3" s="1"/>
    </row>
    <row r="4" spans="1:15" ht="16" x14ac:dyDescent="0.2">
      <c r="A4" s="1">
        <v>2420520</v>
      </c>
      <c r="B4" s="1" t="s">
        <v>23</v>
      </c>
      <c r="C4" s="1" t="s">
        <v>15</v>
      </c>
      <c r="D4" s="1" t="s">
        <v>15</v>
      </c>
      <c r="E4" s="1" t="s">
        <v>15</v>
      </c>
      <c r="F4" s="2">
        <v>0.68507885930000001</v>
      </c>
      <c r="G4" s="1">
        <v>1</v>
      </c>
      <c r="I4" s="1">
        <v>1</v>
      </c>
      <c r="J4" s="1">
        <v>1</v>
      </c>
      <c r="K4" s="1">
        <f>LOG(I4+1, 2)</f>
        <v>1</v>
      </c>
      <c r="L4" s="1">
        <f>J4/K4</f>
        <v>1</v>
      </c>
      <c r="M4" s="1">
        <f>L4</f>
        <v>1</v>
      </c>
      <c r="N4" s="1">
        <v>2.6666666666666599</v>
      </c>
      <c r="O4" s="1">
        <f>M4/N4</f>
        <v>0.37500000000000094</v>
      </c>
    </row>
    <row r="5" spans="1:15" ht="16" x14ac:dyDescent="0.2">
      <c r="A5" s="1">
        <v>3455113</v>
      </c>
      <c r="B5" s="1" t="s">
        <v>29</v>
      </c>
      <c r="C5" s="1" t="s">
        <v>15</v>
      </c>
      <c r="D5" s="1" t="s">
        <v>15</v>
      </c>
      <c r="E5" s="1" t="s">
        <v>30</v>
      </c>
      <c r="F5" s="2">
        <v>0.68500357869999995</v>
      </c>
      <c r="G5" s="1">
        <v>2.6666666666666599</v>
      </c>
      <c r="I5" s="1">
        <v>2</v>
      </c>
      <c r="J5" s="1">
        <v>2.6666666666666599</v>
      </c>
      <c r="K5" s="1">
        <f t="shared" ref="K5:K13" si="0">LOG(I5+1, 2)</f>
        <v>1.5849625007211563</v>
      </c>
      <c r="L5" s="1">
        <f t="shared" ref="L5:L13" si="1">J5/K5</f>
        <v>1.6824793428572153</v>
      </c>
      <c r="M5" s="1">
        <f>SUM(L$4:L5)</f>
        <v>2.6824793428572153</v>
      </c>
      <c r="N5" s="1">
        <v>4.1388360916667253</v>
      </c>
      <c r="O5" s="1">
        <f t="shared" ref="O5:O13" si="2">M5/N5</f>
        <v>0.64812408209598138</v>
      </c>
    </row>
    <row r="6" spans="1:15" ht="16" x14ac:dyDescent="0.2">
      <c r="A6" s="1">
        <v>3386256</v>
      </c>
      <c r="B6" s="1" t="s">
        <v>27</v>
      </c>
      <c r="C6" s="1" t="s">
        <v>15</v>
      </c>
      <c r="D6" s="1" t="s">
        <v>15</v>
      </c>
      <c r="E6" s="1" t="s">
        <v>28</v>
      </c>
      <c r="F6" s="2">
        <v>0.65927791599999996</v>
      </c>
      <c r="G6" s="1">
        <v>1.6666666666666601</v>
      </c>
      <c r="I6" s="1">
        <v>3</v>
      </c>
      <c r="J6" s="1">
        <v>1.6666666666666601</v>
      </c>
      <c r="K6" s="1">
        <f t="shared" si="0"/>
        <v>2</v>
      </c>
      <c r="L6" s="1">
        <f t="shared" si="1"/>
        <v>0.83333333333333004</v>
      </c>
      <c r="M6" s="1">
        <f>SUM(L$4:L6)</f>
        <v>3.5158126761905453</v>
      </c>
      <c r="N6" s="1">
        <v>5.1388360916667253</v>
      </c>
      <c r="O6" s="1">
        <f t="shared" si="2"/>
        <v>0.68416517154378242</v>
      </c>
    </row>
    <row r="7" spans="1:15" ht="16" x14ac:dyDescent="0.2">
      <c r="A7" s="1">
        <v>560891</v>
      </c>
      <c r="B7" s="1" t="s">
        <v>21</v>
      </c>
      <c r="C7" s="1" t="s">
        <v>15</v>
      </c>
      <c r="D7" s="1" t="s">
        <v>15</v>
      </c>
      <c r="E7" s="1" t="s">
        <v>22</v>
      </c>
      <c r="F7" s="2">
        <v>0.65068912509999999</v>
      </c>
      <c r="G7" s="1">
        <v>2</v>
      </c>
      <c r="I7" s="1">
        <v>4</v>
      </c>
      <c r="J7" s="1">
        <v>2</v>
      </c>
      <c r="K7" s="1">
        <f t="shared" si="0"/>
        <v>2.3219280948873622</v>
      </c>
      <c r="L7" s="1">
        <f t="shared" si="1"/>
        <v>0.86135311614678611</v>
      </c>
      <c r="M7" s="1">
        <f>SUM(L$4:L7)</f>
        <v>4.3771657923373315</v>
      </c>
      <c r="N7" s="1">
        <v>6.0001892078135111</v>
      </c>
      <c r="O7" s="1">
        <f t="shared" si="2"/>
        <v>0.7295046273936393</v>
      </c>
    </row>
    <row r="8" spans="1:15" ht="16" x14ac:dyDescent="0.2">
      <c r="A8" s="1">
        <v>3215885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0.61719560620000002</v>
      </c>
      <c r="G8" s="1">
        <v>1.6666666666666601</v>
      </c>
      <c r="I8" s="1">
        <v>5</v>
      </c>
      <c r="J8" s="1">
        <v>1.6666666666666601</v>
      </c>
      <c r="K8" s="1">
        <f t="shared" si="0"/>
        <v>2.5849625007211561</v>
      </c>
      <c r="L8" s="1">
        <f t="shared" si="1"/>
        <v>0.64475467872423342</v>
      </c>
      <c r="M8" s="1">
        <f>SUM(L$4:L8)</f>
        <v>5.0219204710615646</v>
      </c>
      <c r="N8" s="1">
        <v>6.6449438865377441</v>
      </c>
      <c r="O8" s="1">
        <f t="shared" si="2"/>
        <v>0.75575062134620474</v>
      </c>
    </row>
    <row r="9" spans="1:15" ht="16" x14ac:dyDescent="0.2">
      <c r="A9" s="1">
        <v>72773</v>
      </c>
      <c r="B9" s="1" t="s">
        <v>17</v>
      </c>
      <c r="C9" s="1" t="s">
        <v>15</v>
      </c>
      <c r="D9" s="1" t="s">
        <v>15</v>
      </c>
      <c r="E9" s="1" t="s">
        <v>18</v>
      </c>
      <c r="F9" s="2">
        <v>0.61276102070000005</v>
      </c>
      <c r="G9" s="1">
        <v>0.66666666666666596</v>
      </c>
      <c r="I9" s="1">
        <v>6</v>
      </c>
      <c r="J9" s="1">
        <v>0.66666666666666596</v>
      </c>
      <c r="K9" s="1">
        <f t="shared" si="0"/>
        <v>2.8073549220576042</v>
      </c>
      <c r="L9" s="1">
        <f t="shared" si="1"/>
        <v>0.23747145807201453</v>
      </c>
      <c r="M9" s="1">
        <f>SUM(L$4:L9)</f>
        <v>5.2593919291335789</v>
      </c>
      <c r="N9" s="1">
        <v>7.2386225317177786</v>
      </c>
      <c r="O9" s="1">
        <f t="shared" si="2"/>
        <v>0.72657358580148068</v>
      </c>
    </row>
    <row r="10" spans="1:15" ht="16" x14ac:dyDescent="0.2">
      <c r="A10" s="1">
        <v>3462200</v>
      </c>
      <c r="B10" s="1" t="s">
        <v>32</v>
      </c>
      <c r="C10" s="1" t="s">
        <v>15</v>
      </c>
      <c r="D10" s="1" t="s">
        <v>15</v>
      </c>
      <c r="E10" s="1" t="s">
        <v>33</v>
      </c>
      <c r="F10" s="2">
        <v>0.58977782729999995</v>
      </c>
      <c r="G10" s="1">
        <v>2</v>
      </c>
      <c r="I10" s="1">
        <v>7</v>
      </c>
      <c r="J10" s="1">
        <v>2</v>
      </c>
      <c r="K10" s="1">
        <f t="shared" si="0"/>
        <v>3</v>
      </c>
      <c r="L10" s="1">
        <f t="shared" si="1"/>
        <v>0.66666666666666663</v>
      </c>
      <c r="M10" s="1">
        <f>SUM(L$4:L10)</f>
        <v>5.9260585958002459</v>
      </c>
      <c r="N10" s="1">
        <v>7.5719558650511116</v>
      </c>
      <c r="O10" s="1">
        <f t="shared" si="2"/>
        <v>0.78263247982629969</v>
      </c>
    </row>
    <row r="11" spans="1:15" ht="16" x14ac:dyDescent="0.2">
      <c r="A11" s="1">
        <v>3455261</v>
      </c>
      <c r="B11" s="1" t="s">
        <v>31</v>
      </c>
      <c r="C11" s="1" t="s">
        <v>15</v>
      </c>
      <c r="D11" s="1" t="s">
        <v>15</v>
      </c>
      <c r="E11" s="1" t="s">
        <v>15</v>
      </c>
      <c r="F11" s="2">
        <v>0.57902312280000001</v>
      </c>
      <c r="G11" s="1">
        <v>1</v>
      </c>
      <c r="I11" s="1">
        <v>8</v>
      </c>
      <c r="J11" s="1">
        <v>1</v>
      </c>
      <c r="K11" s="1">
        <f t="shared" si="0"/>
        <v>3.1699250014423126</v>
      </c>
      <c r="L11" s="1">
        <f t="shared" si="1"/>
        <v>0.31546487678572871</v>
      </c>
      <c r="M11" s="1">
        <f>SUM(L$4:L11)</f>
        <v>6.2415234725859747</v>
      </c>
      <c r="N11" s="1">
        <v>7.8874207418368405</v>
      </c>
      <c r="O11" s="1">
        <f t="shared" si="2"/>
        <v>0.79132630005134408</v>
      </c>
    </row>
    <row r="12" spans="1:15" ht="16" x14ac:dyDescent="0.2">
      <c r="A12" s="1">
        <v>2994622</v>
      </c>
      <c r="B12" s="1" t="s">
        <v>24</v>
      </c>
      <c r="C12" s="1"/>
      <c r="D12" s="1"/>
      <c r="E12" s="1"/>
      <c r="F12" s="2">
        <v>0.56232154369999998</v>
      </c>
      <c r="G12" s="1">
        <v>0.66666666666666596</v>
      </c>
      <c r="I12" s="1">
        <v>9</v>
      </c>
      <c r="J12" s="1">
        <v>0.66666666666666596</v>
      </c>
      <c r="K12" s="1">
        <f t="shared" si="0"/>
        <v>3.3219280948873626</v>
      </c>
      <c r="L12" s="1">
        <f t="shared" si="1"/>
        <v>0.20068666377598723</v>
      </c>
      <c r="M12" s="1">
        <f>SUM(L$4:L12)</f>
        <v>6.4422101363619619</v>
      </c>
      <c r="N12" s="1">
        <v>8.0881074056128277</v>
      </c>
      <c r="O12" s="1">
        <f t="shared" si="2"/>
        <v>0.79650402909972762</v>
      </c>
    </row>
    <row r="13" spans="1:15" ht="16" x14ac:dyDescent="0.2">
      <c r="A13" s="1">
        <v>490298</v>
      </c>
      <c r="B13" s="1" t="s">
        <v>19</v>
      </c>
      <c r="C13" s="1" t="s">
        <v>15</v>
      </c>
      <c r="D13" s="1" t="s">
        <v>15</v>
      </c>
      <c r="E13" s="1" t="s">
        <v>20</v>
      </c>
      <c r="F13" s="2">
        <v>0.33495402340000002</v>
      </c>
      <c r="G13" s="1">
        <v>2.3333333333333299</v>
      </c>
      <c r="I13" s="1">
        <v>10</v>
      </c>
      <c r="J13" s="1">
        <v>2.3333333333333299</v>
      </c>
      <c r="K13" s="1">
        <f t="shared" si="0"/>
        <v>3.4594316186372978</v>
      </c>
      <c r="L13" s="1">
        <f t="shared" si="1"/>
        <v>0.67448459474173728</v>
      </c>
      <c r="M13" s="1">
        <f>SUM(L$4:L13)</f>
        <v>7.1166947311036992</v>
      </c>
      <c r="N13" s="1">
        <v>8.2808172898247534</v>
      </c>
      <c r="O13" s="1">
        <f t="shared" si="2"/>
        <v>0.85941936429976584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workbookViewId="0">
      <selection activeCell="P5" sqref="P5"/>
    </sheetView>
  </sheetViews>
  <sheetFormatPr baseColWidth="10" defaultColWidth="8.83203125" defaultRowHeight="15" x14ac:dyDescent="0.2"/>
  <sheetData>
    <row r="1" spans="1:16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t="s">
        <v>12</v>
      </c>
      <c r="J1" t="s">
        <v>13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</row>
    <row r="2" spans="1:16" ht="16" x14ac:dyDescent="0.2">
      <c r="A2" s="1">
        <v>2589274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1.0000001190000001</v>
      </c>
      <c r="H2" s="2">
        <v>0.99999994039999995</v>
      </c>
      <c r="I2">
        <v>1.0000000124740001</v>
      </c>
      <c r="L2" s="1"/>
      <c r="M2" s="1"/>
      <c r="N2" s="1"/>
      <c r="O2" s="1"/>
      <c r="P2" s="1"/>
    </row>
    <row r="3" spans="1:16" ht="16" x14ac:dyDescent="0.2">
      <c r="A3" s="1"/>
      <c r="B3" s="1"/>
      <c r="C3" s="1"/>
      <c r="D3" s="1"/>
      <c r="E3" s="1"/>
      <c r="F3" s="2"/>
      <c r="G3" s="2"/>
      <c r="H3" s="2"/>
      <c r="L3" s="1"/>
      <c r="M3" s="1"/>
      <c r="N3" s="1"/>
      <c r="O3" s="1"/>
      <c r="P3" s="1"/>
    </row>
    <row r="4" spans="1:16" ht="16" x14ac:dyDescent="0.2">
      <c r="A4" s="1">
        <v>3455113</v>
      </c>
      <c r="B4" s="1" t="s">
        <v>29</v>
      </c>
      <c r="C4" s="1" t="s">
        <v>15</v>
      </c>
      <c r="D4" s="1" t="s">
        <v>15</v>
      </c>
      <c r="E4" s="1" t="s">
        <v>30</v>
      </c>
      <c r="F4" s="2">
        <v>0.14098625849999999</v>
      </c>
      <c r="G4" s="2">
        <v>0.82697874309999997</v>
      </c>
      <c r="H4" s="2">
        <v>0.68500357869999995</v>
      </c>
      <c r="I4">
        <v>0.75585576236939866</v>
      </c>
      <c r="J4">
        <v>2.6666666666666599</v>
      </c>
      <c r="L4" s="1">
        <v>1</v>
      </c>
      <c r="M4">
        <v>2.6666666666666599</v>
      </c>
      <c r="N4" s="1">
        <f t="shared" ref="N4:N13" si="0">LOG(L4+1, 2)</f>
        <v>1</v>
      </c>
      <c r="O4" s="1">
        <f t="shared" ref="O4:O13" si="1">M4/N4</f>
        <v>2.6666666666666599</v>
      </c>
      <c r="P4" s="1">
        <f>O4</f>
        <v>2.6666666666666599</v>
      </c>
    </row>
    <row r="5" spans="1:16" ht="16" x14ac:dyDescent="0.2">
      <c r="A5" s="1">
        <v>490298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3.3090143230000001E-2</v>
      </c>
      <c r="G5" s="2">
        <v>0.6754391193</v>
      </c>
      <c r="H5" s="2">
        <v>0.33495402340000002</v>
      </c>
      <c r="I5">
        <v>0.53329536649938636</v>
      </c>
      <c r="J5">
        <v>2.3333333333333299</v>
      </c>
      <c r="L5" s="1">
        <v>2</v>
      </c>
      <c r="M5">
        <v>2.3333333333333299</v>
      </c>
      <c r="N5" s="1">
        <f t="shared" si="0"/>
        <v>1.5849625007211563</v>
      </c>
      <c r="O5" s="1">
        <f t="shared" si="1"/>
        <v>1.4721694250000652</v>
      </c>
      <c r="P5" s="1">
        <f>SUM(O$4:O5)</f>
        <v>4.1388360916667253</v>
      </c>
    </row>
    <row r="6" spans="1:16" ht="16" x14ac:dyDescent="0.2">
      <c r="A6" s="1">
        <v>560891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5.6643422499999999E-2</v>
      </c>
      <c r="G6" s="2">
        <v>0.83370316030000002</v>
      </c>
      <c r="H6" s="2">
        <v>0.65068912509999999</v>
      </c>
      <c r="I6">
        <v>0.64683194626348706</v>
      </c>
      <c r="J6">
        <v>2</v>
      </c>
      <c r="L6" s="1">
        <v>3</v>
      </c>
      <c r="M6">
        <v>2</v>
      </c>
      <c r="N6" s="1">
        <f t="shared" si="0"/>
        <v>2</v>
      </c>
      <c r="O6" s="1">
        <f t="shared" si="1"/>
        <v>1</v>
      </c>
      <c r="P6" s="1">
        <f>SUM(O$4:O6)</f>
        <v>5.1388360916667253</v>
      </c>
    </row>
    <row r="7" spans="1:16" ht="16" x14ac:dyDescent="0.2">
      <c r="A7" s="1">
        <v>3462200</v>
      </c>
      <c r="B7" s="1" t="s">
        <v>32</v>
      </c>
      <c r="C7" s="1" t="s">
        <v>15</v>
      </c>
      <c r="D7" s="1" t="s">
        <v>15</v>
      </c>
      <c r="E7" s="1" t="s">
        <v>33</v>
      </c>
      <c r="F7" s="2">
        <v>9.2000021700000004E-2</v>
      </c>
      <c r="G7" s="2">
        <v>0.68541777130000003</v>
      </c>
      <c r="H7" s="2">
        <v>0.58977782729999995</v>
      </c>
      <c r="I7">
        <v>0.55945895753187869</v>
      </c>
      <c r="J7">
        <v>2</v>
      </c>
      <c r="L7" s="1">
        <v>4</v>
      </c>
      <c r="M7">
        <v>2</v>
      </c>
      <c r="N7" s="1">
        <f t="shared" si="0"/>
        <v>2.3219280948873622</v>
      </c>
      <c r="O7" s="1">
        <f t="shared" si="1"/>
        <v>0.86135311614678611</v>
      </c>
      <c r="P7" s="1">
        <f>SUM(O$4:O7)</f>
        <v>6.0001892078135111</v>
      </c>
    </row>
    <row r="8" spans="1:16" ht="16" x14ac:dyDescent="0.2">
      <c r="A8" s="1">
        <v>3215885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4.1264229909999998E-2</v>
      </c>
      <c r="G8" s="2">
        <v>0.79507398610000002</v>
      </c>
      <c r="H8" s="2">
        <v>0.61719560620000002</v>
      </c>
      <c r="I8">
        <v>0.62498763920443257</v>
      </c>
      <c r="J8">
        <v>1.6666666666666601</v>
      </c>
      <c r="L8" s="1">
        <v>5</v>
      </c>
      <c r="M8">
        <v>1.6666666666666601</v>
      </c>
      <c r="N8" s="1">
        <f t="shared" si="0"/>
        <v>2.5849625007211561</v>
      </c>
      <c r="O8" s="1">
        <f t="shared" si="1"/>
        <v>0.64475467872423342</v>
      </c>
      <c r="P8" s="1">
        <f>SUM(O$4:O8)</f>
        <v>6.6449438865377441</v>
      </c>
    </row>
    <row r="9" spans="1:16" ht="16" x14ac:dyDescent="0.2">
      <c r="A9" s="1">
        <v>3386256</v>
      </c>
      <c r="B9" s="1" t="s">
        <v>27</v>
      </c>
      <c r="C9" s="1" t="s">
        <v>15</v>
      </c>
      <c r="D9" s="1" t="s">
        <v>15</v>
      </c>
      <c r="E9" s="1" t="s">
        <v>28</v>
      </c>
      <c r="F9" s="2">
        <v>8.3597077399999997E-2</v>
      </c>
      <c r="G9" s="2">
        <v>0.71682608130000003</v>
      </c>
      <c r="H9" s="2">
        <v>0.65927791599999996</v>
      </c>
      <c r="I9">
        <v>0.6187740083575779</v>
      </c>
      <c r="J9">
        <v>1.6666666666666601</v>
      </c>
      <c r="L9" s="1">
        <v>6</v>
      </c>
      <c r="M9">
        <v>1.6666666666666601</v>
      </c>
      <c r="N9" s="1">
        <f t="shared" si="0"/>
        <v>2.8073549220576042</v>
      </c>
      <c r="O9" s="1">
        <f t="shared" si="1"/>
        <v>0.59367864518003455</v>
      </c>
      <c r="P9" s="1">
        <f>SUM(O$4:O9)</f>
        <v>7.2386225317177786</v>
      </c>
    </row>
    <row r="10" spans="1:16" ht="16" x14ac:dyDescent="0.2">
      <c r="A10" s="1">
        <v>2420520</v>
      </c>
      <c r="B10" s="1" t="s">
        <v>23</v>
      </c>
      <c r="C10" s="1" t="s">
        <v>15</v>
      </c>
      <c r="D10" s="1" t="s">
        <v>15</v>
      </c>
      <c r="E10" s="1" t="s">
        <v>15</v>
      </c>
      <c r="F10" s="2">
        <v>0.32050845859999999</v>
      </c>
      <c r="G10" s="2">
        <v>0.67613154649999996</v>
      </c>
      <c r="H10" s="2">
        <v>0.68507885930000001</v>
      </c>
      <c r="I10">
        <v>0.45240369110032158</v>
      </c>
      <c r="J10">
        <v>1</v>
      </c>
      <c r="L10" s="1">
        <v>7</v>
      </c>
      <c r="M10">
        <v>1</v>
      </c>
      <c r="N10" s="1">
        <f t="shared" si="0"/>
        <v>3</v>
      </c>
      <c r="O10" s="1">
        <f t="shared" si="1"/>
        <v>0.33333333333333331</v>
      </c>
      <c r="P10" s="1">
        <f>SUM(O$4:O10)</f>
        <v>7.5719558650511116</v>
      </c>
    </row>
    <row r="11" spans="1:16" ht="16" x14ac:dyDescent="0.2">
      <c r="A11" s="1">
        <v>3455261</v>
      </c>
      <c r="B11" s="1" t="s">
        <v>31</v>
      </c>
      <c r="C11" s="1" t="s">
        <v>15</v>
      </c>
      <c r="D11" s="1" t="s">
        <v>15</v>
      </c>
      <c r="E11" s="1" t="s">
        <v>15</v>
      </c>
      <c r="F11" s="2">
        <v>0.21232609699999999</v>
      </c>
      <c r="G11" s="2">
        <v>0.62633919719999998</v>
      </c>
      <c r="H11" s="2">
        <v>0.57902312280000001</v>
      </c>
      <c r="I11">
        <v>0.43984474777300697</v>
      </c>
      <c r="J11">
        <v>1</v>
      </c>
      <c r="L11" s="1">
        <v>8</v>
      </c>
      <c r="M11">
        <v>1</v>
      </c>
      <c r="N11" s="1">
        <f t="shared" si="0"/>
        <v>3.1699250014423126</v>
      </c>
      <c r="O11" s="1">
        <f t="shared" si="1"/>
        <v>0.31546487678572871</v>
      </c>
      <c r="P11" s="1">
        <f>SUM(O$4:O11)</f>
        <v>7.8874207418368405</v>
      </c>
    </row>
    <row r="12" spans="1:16" ht="16" x14ac:dyDescent="0.2">
      <c r="A12" s="1">
        <v>72773</v>
      </c>
      <c r="B12" s="1" t="s">
        <v>17</v>
      </c>
      <c r="C12" s="1" t="s">
        <v>15</v>
      </c>
      <c r="D12" s="1" t="s">
        <v>15</v>
      </c>
      <c r="E12" s="1" t="s">
        <v>18</v>
      </c>
      <c r="F12" s="2">
        <v>3.782102373E-2</v>
      </c>
      <c r="G12" s="2">
        <v>0.56116557119999999</v>
      </c>
      <c r="H12" s="2">
        <v>0.61276102070000005</v>
      </c>
      <c r="I12">
        <v>0.62335798915966156</v>
      </c>
      <c r="J12">
        <v>0.66666666666666596</v>
      </c>
      <c r="L12" s="1">
        <v>9</v>
      </c>
      <c r="M12">
        <v>0.66666666666666596</v>
      </c>
      <c r="N12" s="1">
        <f t="shared" si="0"/>
        <v>3.3219280948873626</v>
      </c>
      <c r="O12" s="1">
        <f t="shared" si="1"/>
        <v>0.20068666377598723</v>
      </c>
      <c r="P12" s="1">
        <f>SUM(O$4:O12)</f>
        <v>8.0881074056128277</v>
      </c>
    </row>
    <row r="13" spans="1:16" ht="16" x14ac:dyDescent="0.2">
      <c r="A13" s="1">
        <v>2994622</v>
      </c>
      <c r="B13" s="1" t="s">
        <v>24</v>
      </c>
      <c r="C13" s="1"/>
      <c r="D13" s="1"/>
      <c r="E13" s="1"/>
      <c r="F13" s="2">
        <v>0.23557492420000001</v>
      </c>
      <c r="G13" s="2">
        <v>0.62653815749999997</v>
      </c>
      <c r="H13" s="2">
        <v>0.56232154369999998</v>
      </c>
      <c r="I13">
        <v>0.39977389377286704</v>
      </c>
      <c r="J13">
        <v>0.66666666666666596</v>
      </c>
      <c r="L13" s="1">
        <v>10</v>
      </c>
      <c r="M13">
        <v>0.66666666666666596</v>
      </c>
      <c r="N13" s="1">
        <f t="shared" si="0"/>
        <v>3.4594316186372978</v>
      </c>
      <c r="O13" s="1">
        <f t="shared" si="1"/>
        <v>0.192709884211925</v>
      </c>
      <c r="P13" s="1">
        <f>SUM(O$4:O13)</f>
        <v>8.2808172898247534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2"/>
  <sheetViews>
    <sheetView workbookViewId="0">
      <selection activeCell="G3" sqref="G3:G12"/>
    </sheetView>
  </sheetViews>
  <sheetFormatPr baseColWidth="10" defaultColWidth="8.83203125" defaultRowHeight="15" x14ac:dyDescent="0.2"/>
  <sheetData>
    <row r="1" spans="1:10" x14ac:dyDescent="0.2">
      <c r="A1" s="1" t="s">
        <v>34</v>
      </c>
      <c r="B1" s="1"/>
      <c r="C1" s="1"/>
      <c r="F1" s="1" t="s">
        <v>35</v>
      </c>
      <c r="G1" s="1"/>
      <c r="H1" s="1"/>
    </row>
    <row r="2" spans="1:10" x14ac:dyDescent="0.2">
      <c r="A2" t="s">
        <v>49</v>
      </c>
      <c r="B2" t="s">
        <v>50</v>
      </c>
      <c r="C2" s="1" t="s">
        <v>36</v>
      </c>
      <c r="D2" s="1" t="s">
        <v>37</v>
      </c>
      <c r="E2" s="1" t="s">
        <v>38</v>
      </c>
      <c r="F2" s="1" t="s">
        <v>51</v>
      </c>
      <c r="G2" s="1" t="s">
        <v>52</v>
      </c>
      <c r="H2" s="1" t="s">
        <v>39</v>
      </c>
      <c r="I2" s="1" t="s">
        <v>40</v>
      </c>
      <c r="J2" s="1" t="s">
        <v>41</v>
      </c>
    </row>
    <row r="3" spans="1:10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0.75000000000000189</v>
      </c>
      <c r="I3">
        <v>0.37500000000000094</v>
      </c>
      <c r="J3">
        <v>0.37500000000000094</v>
      </c>
    </row>
    <row r="4" spans="1:10" x14ac:dyDescent="0.2">
      <c r="A4">
        <v>0.94918621728446895</v>
      </c>
      <c r="B4">
        <v>0.74593108642234296</v>
      </c>
      <c r="C4">
        <v>0.94918621728446895</v>
      </c>
      <c r="D4">
        <v>0.74593108642234296</v>
      </c>
      <c r="E4">
        <v>0.74593108642234296</v>
      </c>
      <c r="F4">
        <v>0.94918621728446895</v>
      </c>
      <c r="G4">
        <v>0.79674486913787457</v>
      </c>
      <c r="H4">
        <v>0.88973790246771201</v>
      </c>
      <c r="I4">
        <v>0.34324138580279351</v>
      </c>
      <c r="J4">
        <v>0.64812408209598138</v>
      </c>
    </row>
    <row r="5" spans="1:10" x14ac:dyDescent="0.2">
      <c r="A5">
        <v>0.92664164067518406</v>
      </c>
      <c r="B5">
        <v>0.79537203161801906</v>
      </c>
      <c r="C5">
        <v>0.92664164067518406</v>
      </c>
      <c r="D5">
        <v>0.69807373467276068</v>
      </c>
      <c r="E5">
        <v>0.76293926596959893</v>
      </c>
      <c r="F5">
        <v>0.92664164067518406</v>
      </c>
      <c r="G5">
        <v>0.83629762529441531</v>
      </c>
      <c r="H5">
        <v>0.87876176543429918</v>
      </c>
      <c r="I5">
        <v>0.37374607818856748</v>
      </c>
      <c r="J5">
        <v>0.68416517154378242</v>
      </c>
    </row>
    <row r="6" spans="1:10" x14ac:dyDescent="0.2">
      <c r="A6">
        <v>0.84146966664823397</v>
      </c>
      <c r="B6">
        <v>0.80082154069064837</v>
      </c>
      <c r="C6">
        <v>0.91324682952712444</v>
      </c>
      <c r="D6">
        <v>0.7414165561203776</v>
      </c>
      <c r="E6">
        <v>0.79697035980697806</v>
      </c>
      <c r="F6">
        <v>0.91324682952712444</v>
      </c>
      <c r="G6">
        <v>0.83587208836059257</v>
      </c>
      <c r="H6">
        <v>0.87224031749381148</v>
      </c>
      <c r="I6">
        <v>0.51149897960663415</v>
      </c>
      <c r="J6">
        <v>0.7295046273936393</v>
      </c>
    </row>
    <row r="7" spans="1:10" x14ac:dyDescent="0.2">
      <c r="A7">
        <v>0.85685176405846808</v>
      </c>
      <c r="B7">
        <v>0.8201476999078785</v>
      </c>
      <c r="C7">
        <v>0.86344681611415763</v>
      </c>
      <c r="D7">
        <v>0.76650674320529522</v>
      </c>
      <c r="E7">
        <v>0.81667019665576657</v>
      </c>
      <c r="F7">
        <v>0.88285268890205193</v>
      </c>
      <c r="G7">
        <v>0.85179731523167801</v>
      </c>
      <c r="H7">
        <v>0.90404263101239046</v>
      </c>
      <c r="I7">
        <v>0.57830379568707968</v>
      </c>
      <c r="J7">
        <v>0.75575062134620474</v>
      </c>
    </row>
    <row r="8" spans="1:10" x14ac:dyDescent="0.2">
      <c r="A8">
        <v>0.88499520970949397</v>
      </c>
      <c r="B8">
        <v>0.85130144468446911</v>
      </c>
      <c r="C8">
        <v>0.8910493658209403</v>
      </c>
      <c r="D8">
        <v>0.80205987341216789</v>
      </c>
      <c r="E8">
        <v>0.84810915031157097</v>
      </c>
      <c r="F8">
        <v>0.85965440768251045</v>
      </c>
      <c r="G8">
        <v>0.83114605343266867</v>
      </c>
      <c r="H8">
        <v>0.87910644785523762</v>
      </c>
      <c r="I8">
        <v>0.61288938571571838</v>
      </c>
      <c r="J8">
        <v>0.72657358580148068</v>
      </c>
    </row>
    <row r="9" spans="1:10" x14ac:dyDescent="0.2">
      <c r="A9">
        <v>0.94875408299738262</v>
      </c>
      <c r="B9">
        <v>0.91654358797663504</v>
      </c>
      <c r="C9">
        <v>0.9545417224950089</v>
      </c>
      <c r="D9">
        <v>0.84012167270875149</v>
      </c>
      <c r="E9">
        <v>0.85479570318269427</v>
      </c>
      <c r="F9">
        <v>0.90985480559999055</v>
      </c>
      <c r="G9">
        <v>0.82390532683144946</v>
      </c>
      <c r="H9">
        <v>0.94312455675583573</v>
      </c>
      <c r="I9">
        <v>0.67395289598993025</v>
      </c>
      <c r="J9">
        <v>0.78263247982629969</v>
      </c>
    </row>
    <row r="10" spans="1:10" x14ac:dyDescent="0.2">
      <c r="A10">
        <v>0.95080371207412917</v>
      </c>
      <c r="B10">
        <v>0.9198815063656316</v>
      </c>
      <c r="C10">
        <v>0.95635986943827234</v>
      </c>
      <c r="D10">
        <v>0.89984408995414433</v>
      </c>
      <c r="E10">
        <v>0.86060328681535869</v>
      </c>
      <c r="F10">
        <v>0.90012826522698575</v>
      </c>
      <c r="G10">
        <v>0.87094434925756459</v>
      </c>
      <c r="H10">
        <v>0.93206736111635069</v>
      </c>
      <c r="I10">
        <v>0.71365742521441022</v>
      </c>
      <c r="J10">
        <v>0.79132630005134408</v>
      </c>
    </row>
    <row r="11" spans="1:10" x14ac:dyDescent="0.2">
      <c r="A11">
        <v>0.96443067883591005</v>
      </c>
      <c r="B11">
        <v>0.93427573226345295</v>
      </c>
      <c r="C11">
        <v>0.95744269286901751</v>
      </c>
      <c r="D11">
        <v>0.90232921464853233</v>
      </c>
      <c r="E11">
        <v>0.8640620763575142</v>
      </c>
      <c r="F11">
        <v>0.96463774297390636</v>
      </c>
      <c r="G11">
        <v>0.87414655055016421</v>
      </c>
      <c r="H11">
        <v>0.94615922474169734</v>
      </c>
      <c r="I11">
        <v>0.72076231800933865</v>
      </c>
      <c r="J11">
        <v>0.79650402909972762</v>
      </c>
    </row>
    <row r="12" spans="1:10" x14ac:dyDescent="0.2">
      <c r="A12">
        <v>0.96525844251226245</v>
      </c>
      <c r="B12">
        <v>0.93580525713788609</v>
      </c>
      <c r="C12">
        <v>0.97006900162286747</v>
      </c>
      <c r="D12">
        <v>0.9162381156435413</v>
      </c>
      <c r="E12">
        <v>0.92540521125304509</v>
      </c>
      <c r="F12">
        <v>0.96546068788604</v>
      </c>
      <c r="G12">
        <v>0.93525500114027138</v>
      </c>
      <c r="H12">
        <v>0.94741219883866912</v>
      </c>
      <c r="I12">
        <v>0.78544030245804197</v>
      </c>
      <c r="J12">
        <v>0.85941936429976584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zoomScale="70" zoomScaleNormal="70" workbookViewId="0">
      <selection sqref="A1:S13"/>
    </sheetView>
  </sheetViews>
  <sheetFormatPr baseColWidth="10" defaultColWidth="13.33203125" defaultRowHeight="15" x14ac:dyDescent="0.2"/>
  <cols>
    <col min="1" max="16384" width="13.33203125" style="1"/>
  </cols>
  <sheetData>
    <row r="1" spans="1:19" x14ac:dyDescent="0.2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ht="16" x14ac:dyDescent="0.2">
      <c r="A2" s="1">
        <v>2589274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1.0000001190000001</v>
      </c>
      <c r="H2" s="2">
        <v>0.99999994039999995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f>F2*0.14+G2*0.21+H2*0.21+I2*0.08+J2*0.05+K2*0.05+L2*0+M2*0+N2*0+O2*0+P2*0.1+Q2*0.16</f>
        <v>0.82000001247400001</v>
      </c>
    </row>
    <row r="3" spans="1:19" ht="16" x14ac:dyDescent="0.2">
      <c r="F3" s="2"/>
      <c r="G3" s="2"/>
      <c r="H3" s="2"/>
    </row>
    <row r="4" spans="1:19" ht="16" x14ac:dyDescent="0.2">
      <c r="A4" s="1">
        <v>3455113</v>
      </c>
      <c r="B4" s="1" t="s">
        <v>29</v>
      </c>
      <c r="C4" s="1" t="s">
        <v>15</v>
      </c>
      <c r="D4" s="1" t="s">
        <v>15</v>
      </c>
      <c r="E4" s="1" t="s">
        <v>30</v>
      </c>
      <c r="F4" s="2">
        <v>0.14098625849999999</v>
      </c>
      <c r="G4" s="2">
        <v>0.82697874309999997</v>
      </c>
      <c r="H4" s="2">
        <v>0.68500357869999995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f t="shared" ref="R4:R13" si="0">F4*0.14+G4*0.21+H4*0.21+I4*0.08+J4*0.05+K4*0.05+L4*0+M4*0+N4*0+O4*0+P4*0.1+Q4*0.16</f>
        <v>0.59725436376800001</v>
      </c>
      <c r="S4" s="1">
        <v>2.6666666666666599</v>
      </c>
    </row>
    <row r="5" spans="1:19" ht="16" x14ac:dyDescent="0.2">
      <c r="A5" s="1">
        <v>490298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3.3090143230000001E-2</v>
      </c>
      <c r="G5" s="2">
        <v>0.6754391193</v>
      </c>
      <c r="H5" s="2">
        <v>0.33495402340000002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0.33333333333333298</v>
      </c>
      <c r="R5" s="1">
        <f t="shared" si="0"/>
        <v>0.37014851335253324</v>
      </c>
      <c r="S5" s="1">
        <v>2.3333333333333299</v>
      </c>
    </row>
    <row r="6" spans="1:19" ht="16" x14ac:dyDescent="0.2">
      <c r="A6" s="1">
        <v>560891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5.6643422499999999E-2</v>
      </c>
      <c r="G6" s="2">
        <v>0.83370316030000002</v>
      </c>
      <c r="H6" s="2">
        <v>0.65068912509999999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0.33333333333333298</v>
      </c>
      <c r="R6" s="1">
        <f t="shared" si="0"/>
        <v>0.47298579241733324</v>
      </c>
      <c r="S6" s="1">
        <v>2</v>
      </c>
    </row>
    <row r="7" spans="1:19" ht="16" x14ac:dyDescent="0.2">
      <c r="A7" s="1">
        <v>3462200</v>
      </c>
      <c r="B7" s="1" t="s">
        <v>32</v>
      </c>
      <c r="C7" s="1" t="s">
        <v>15</v>
      </c>
      <c r="D7" s="1" t="s">
        <v>15</v>
      </c>
      <c r="E7" s="1" t="s">
        <v>33</v>
      </c>
      <c r="F7" s="2">
        <v>9.2000021700000004E-2</v>
      </c>
      <c r="G7" s="2">
        <v>0.68541777130000003</v>
      </c>
      <c r="H7" s="2">
        <v>0.58977782729999995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0.33333333333333298</v>
      </c>
      <c r="R7" s="1">
        <f t="shared" si="0"/>
        <v>0.43400441207733326</v>
      </c>
      <c r="S7" s="1">
        <v>2</v>
      </c>
    </row>
    <row r="8" spans="1:19" ht="16" x14ac:dyDescent="0.2">
      <c r="A8" s="1">
        <v>3215885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4.1264229909999998E-2</v>
      </c>
      <c r="G8" s="2">
        <v>0.79507398610000002</v>
      </c>
      <c r="H8" s="2">
        <v>0.61719560620000002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0.33333333333333298</v>
      </c>
      <c r="R8" s="1">
        <f t="shared" si="0"/>
        <v>0.45568693990373327</v>
      </c>
      <c r="S8" s="1">
        <v>1.6666666666666601</v>
      </c>
    </row>
    <row r="9" spans="1:19" ht="16" x14ac:dyDescent="0.2">
      <c r="A9" s="1">
        <v>3386256</v>
      </c>
      <c r="B9" s="1" t="s">
        <v>27</v>
      </c>
      <c r="C9" s="1" t="s">
        <v>15</v>
      </c>
      <c r="D9" s="1" t="s">
        <v>15</v>
      </c>
      <c r="E9" s="1" t="s">
        <v>28</v>
      </c>
      <c r="F9" s="2">
        <v>8.3597077399999997E-2</v>
      </c>
      <c r="G9" s="2">
        <v>0.71682608130000003</v>
      </c>
      <c r="H9" s="2">
        <v>0.65927791599999996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0.33333333333333298</v>
      </c>
      <c r="R9" s="1">
        <f t="shared" si="0"/>
        <v>0.45401876360233323</v>
      </c>
      <c r="S9" s="1">
        <v>1.6666666666666601</v>
      </c>
    </row>
    <row r="10" spans="1:19" ht="16" x14ac:dyDescent="0.2">
      <c r="A10" s="1">
        <v>2420520</v>
      </c>
      <c r="B10" s="1" t="s">
        <v>23</v>
      </c>
      <c r="C10" s="1" t="s">
        <v>15</v>
      </c>
      <c r="D10" s="1" t="s">
        <v>15</v>
      </c>
      <c r="E10" s="1" t="s">
        <v>15</v>
      </c>
      <c r="F10" s="2">
        <v>0.32050845859999999</v>
      </c>
      <c r="G10" s="2">
        <v>0.67613154649999996</v>
      </c>
      <c r="H10" s="2">
        <v>0.68507885930000001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f t="shared" si="0"/>
        <v>0.33072536942199998</v>
      </c>
      <c r="S10" s="1">
        <v>1</v>
      </c>
    </row>
    <row r="11" spans="1:19" ht="16" x14ac:dyDescent="0.2">
      <c r="A11" s="1">
        <v>3455261</v>
      </c>
      <c r="B11" s="1" t="s">
        <v>31</v>
      </c>
      <c r="C11" s="1" t="s">
        <v>15</v>
      </c>
      <c r="D11" s="1" t="s">
        <v>15</v>
      </c>
      <c r="E11" s="1" t="s">
        <v>15</v>
      </c>
      <c r="F11" s="2">
        <v>0.21232609699999999</v>
      </c>
      <c r="G11" s="2">
        <v>0.62633919719999998</v>
      </c>
      <c r="H11" s="2">
        <v>0.57902312280000001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f t="shared" si="0"/>
        <v>0.28285174077999997</v>
      </c>
      <c r="S11" s="1">
        <v>1</v>
      </c>
    </row>
    <row r="12" spans="1:19" ht="16" x14ac:dyDescent="0.2">
      <c r="A12" s="1">
        <v>72773</v>
      </c>
      <c r="B12" s="1" t="s">
        <v>17</v>
      </c>
      <c r="C12" s="1" t="s">
        <v>15</v>
      </c>
      <c r="D12" s="1" t="s">
        <v>15</v>
      </c>
      <c r="E12" s="1" t="s">
        <v>18</v>
      </c>
      <c r="F12" s="2">
        <v>3.782102373E-2</v>
      </c>
      <c r="G12" s="2">
        <v>0.56116557119999999</v>
      </c>
      <c r="H12" s="2">
        <v>0.61276102070000005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f t="shared" si="0"/>
        <v>0.51181952762120009</v>
      </c>
      <c r="S12" s="1">
        <v>0.66666666666666596</v>
      </c>
    </row>
    <row r="13" spans="1:19" ht="16" x14ac:dyDescent="0.2">
      <c r="A13" s="1">
        <v>2994622</v>
      </c>
      <c r="B13" s="1" t="s">
        <v>24</v>
      </c>
      <c r="F13" s="2">
        <v>0.23557492420000001</v>
      </c>
      <c r="G13" s="2">
        <v>0.62653815749999997</v>
      </c>
      <c r="H13" s="2">
        <v>0.56232154369999998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0"/>
        <v>0.28264102664000001</v>
      </c>
      <c r="S13" s="1">
        <v>0.66666666666666596</v>
      </c>
    </row>
    <row r="16" spans="1:19" ht="16" x14ac:dyDescent="0.2">
      <c r="F16" s="2"/>
      <c r="G16" s="2"/>
      <c r="H16" s="2"/>
    </row>
    <row r="21" spans="6:8" ht="16" x14ac:dyDescent="0.2">
      <c r="F21" s="2"/>
      <c r="G21" s="2"/>
      <c r="H21" s="2"/>
    </row>
    <row r="22" spans="6:8" ht="16" x14ac:dyDescent="0.2">
      <c r="F22" s="2"/>
      <c r="G22" s="2"/>
      <c r="H22" s="2"/>
    </row>
    <row r="23" spans="6:8" ht="16" x14ac:dyDescent="0.2">
      <c r="F23" s="2"/>
      <c r="G23" s="2"/>
      <c r="H23" s="2"/>
    </row>
    <row r="24" spans="6:8" ht="16" x14ac:dyDescent="0.2">
      <c r="F24" s="2"/>
      <c r="G24" s="2"/>
      <c r="H24" s="2"/>
    </row>
    <row r="25" spans="6:8" ht="16" x14ac:dyDescent="0.2">
      <c r="F25" s="2"/>
      <c r="G25" s="2"/>
      <c r="H25" s="2"/>
    </row>
    <row r="26" spans="6:8" ht="16" x14ac:dyDescent="0.2">
      <c r="F26" s="2"/>
      <c r="G26" s="2"/>
      <c r="H26" s="2"/>
    </row>
    <row r="27" spans="6:8" ht="16" x14ac:dyDescent="0.2">
      <c r="F27" s="2"/>
      <c r="G27" s="2"/>
      <c r="H27" s="2"/>
    </row>
    <row r="28" spans="6:8" ht="16" x14ac:dyDescent="0.2">
      <c r="F28" s="2"/>
      <c r="G28" s="2"/>
      <c r="H28" s="2"/>
    </row>
    <row r="29" spans="6:8" ht="16" x14ac:dyDescent="0.2">
      <c r="F29" s="2"/>
      <c r="G29" s="2"/>
      <c r="H29" s="2"/>
    </row>
    <row r="30" spans="6:8" ht="16" x14ac:dyDescent="0.2">
      <c r="F30" s="2"/>
      <c r="G30" s="2"/>
      <c r="H30" s="2"/>
    </row>
    <row r="31" spans="6:8" ht="16" x14ac:dyDescent="0.2">
      <c r="F31" s="2"/>
      <c r="G31" s="2"/>
      <c r="H31" s="2"/>
    </row>
    <row r="32" spans="6:8" ht="16" x14ac:dyDescent="0.2">
      <c r="F32" s="2"/>
      <c r="G32" s="2"/>
      <c r="H32" s="2"/>
    </row>
  </sheetData>
  <sortState ref="A4:S32">
    <sortCondition descending="1" ref="S4:S3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"/>
  <sheetViews>
    <sheetView workbookViewId="0">
      <selection activeCell="W4" sqref="W4:W13"/>
    </sheetView>
  </sheetViews>
  <sheetFormatPr baseColWidth="10" defaultColWidth="8.83203125" defaultRowHeight="15" x14ac:dyDescent="0.2"/>
  <sheetData>
    <row r="1" spans="1:23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47</v>
      </c>
      <c r="V1" s="1" t="s">
        <v>46</v>
      </c>
      <c r="W1" s="1" t="s">
        <v>48</v>
      </c>
    </row>
    <row r="2" spans="1:23" ht="16" x14ac:dyDescent="0.2">
      <c r="A2" s="1">
        <v>2589274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1.0000001190000001</v>
      </c>
      <c r="H2" s="2">
        <v>0.99999994039999995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f>F2*0.14+G2*0.21+H2*0.21+I2*0.08+J2*0.05+K2*0.05+L2*0.1+M2*0.16</f>
        <v>1.0000000124740001</v>
      </c>
      <c r="O2" s="1"/>
      <c r="Q2" s="1"/>
      <c r="R2" s="1"/>
      <c r="S2" s="1"/>
      <c r="T2" s="1"/>
      <c r="U2" s="1"/>
      <c r="V2" s="1"/>
      <c r="W2" s="1"/>
    </row>
    <row r="3" spans="1:23" ht="16" x14ac:dyDescent="0.2">
      <c r="A3" s="1"/>
      <c r="B3" s="1"/>
      <c r="C3" s="1"/>
      <c r="D3" s="1"/>
      <c r="E3" s="1"/>
      <c r="F3" s="2"/>
      <c r="G3" s="2"/>
      <c r="H3" s="2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ht="16" x14ac:dyDescent="0.2">
      <c r="A4" s="1">
        <v>3455113</v>
      </c>
      <c r="B4" s="1" t="s">
        <v>29</v>
      </c>
      <c r="C4" s="1" t="s">
        <v>15</v>
      </c>
      <c r="D4" s="1" t="s">
        <v>15</v>
      </c>
      <c r="E4" s="1" t="s">
        <v>30</v>
      </c>
      <c r="F4" s="2">
        <v>0.14098625849999999</v>
      </c>
      <c r="G4" s="2">
        <v>0.82697874309999997</v>
      </c>
      <c r="H4" s="2">
        <v>0.68500357869999995</v>
      </c>
      <c r="I4" s="1">
        <v>0.84615384615384603</v>
      </c>
      <c r="J4" s="1">
        <v>0.81818181818181801</v>
      </c>
      <c r="K4" s="1">
        <v>1</v>
      </c>
      <c r="L4" s="1">
        <v>1</v>
      </c>
      <c r="M4" s="1">
        <v>1</v>
      </c>
      <c r="N4" s="1">
        <f t="shared" ref="N4:N13" si="0">F4*0.14+G4*0.21+H4*0.21+I4*0.08+J4*0.05+K4*0.05+L4*0.1+M4*0.16</f>
        <v>0.75585576236939866</v>
      </c>
      <c r="O4" s="1">
        <v>2.6666666666666599</v>
      </c>
      <c r="Q4" s="1">
        <v>1</v>
      </c>
      <c r="R4" s="1">
        <v>2.6666666666666599</v>
      </c>
      <c r="S4" s="1">
        <f>LOG(Q4+1, 2)</f>
        <v>1</v>
      </c>
      <c r="T4" s="1">
        <f>R4/S4</f>
        <v>2.6666666666666599</v>
      </c>
      <c r="U4" s="1">
        <f>T4</f>
        <v>2.6666666666666599</v>
      </c>
      <c r="V4" s="1">
        <v>2.6666666666666599</v>
      </c>
      <c r="W4" s="1">
        <f>U4/V4</f>
        <v>1</v>
      </c>
    </row>
    <row r="5" spans="1:23" ht="16" x14ac:dyDescent="0.2">
      <c r="A5" s="1">
        <v>560891</v>
      </c>
      <c r="B5" s="1" t="s">
        <v>21</v>
      </c>
      <c r="C5" s="1" t="s">
        <v>15</v>
      </c>
      <c r="D5" s="1" t="s">
        <v>15</v>
      </c>
      <c r="E5" s="1" t="s">
        <v>22</v>
      </c>
      <c r="F5" s="2">
        <v>5.6643422499999999E-2</v>
      </c>
      <c r="G5" s="2">
        <v>0.83370316030000002</v>
      </c>
      <c r="H5" s="2">
        <v>0.65068912509999999</v>
      </c>
      <c r="I5" s="1">
        <v>0.92307692307692302</v>
      </c>
      <c r="J5" s="1">
        <v>1</v>
      </c>
      <c r="K5" s="1">
        <v>1</v>
      </c>
      <c r="L5" s="1">
        <v>1</v>
      </c>
      <c r="M5" s="1">
        <v>0.33333333333333298</v>
      </c>
      <c r="N5" s="1">
        <f t="shared" si="0"/>
        <v>0.64683194626348706</v>
      </c>
      <c r="O5" s="1">
        <v>2</v>
      </c>
      <c r="Q5" s="1">
        <v>2</v>
      </c>
      <c r="R5" s="1">
        <v>2</v>
      </c>
      <c r="S5" s="1">
        <f t="shared" ref="S5:S13" si="1">LOG(Q5+1, 2)</f>
        <v>1.5849625007211563</v>
      </c>
      <c r="T5" s="1">
        <f t="shared" ref="T5:T13" si="2">R5/S5</f>
        <v>1.2618595071429148</v>
      </c>
      <c r="U5" s="1">
        <f>SUM(T$4:T5)</f>
        <v>3.9285261738095745</v>
      </c>
      <c r="V5" s="1">
        <v>4.1388360916667253</v>
      </c>
      <c r="W5" s="1">
        <f t="shared" ref="W5:W13" si="3">U5/V5</f>
        <v>0.94918621728446895</v>
      </c>
    </row>
    <row r="6" spans="1:23" ht="16" x14ac:dyDescent="0.2">
      <c r="A6" s="1">
        <v>3215885</v>
      </c>
      <c r="B6" s="1" t="s">
        <v>25</v>
      </c>
      <c r="C6" s="1" t="s">
        <v>15</v>
      </c>
      <c r="D6" s="1" t="s">
        <v>15</v>
      </c>
      <c r="E6" s="1" t="s">
        <v>26</v>
      </c>
      <c r="F6" s="2">
        <v>4.1264229909999998E-2</v>
      </c>
      <c r="G6" s="2">
        <v>0.79507398610000002</v>
      </c>
      <c r="H6" s="2">
        <v>0.61719560620000002</v>
      </c>
      <c r="I6" s="1">
        <v>0.92307692307692302</v>
      </c>
      <c r="J6" s="1">
        <v>0.90909090909090895</v>
      </c>
      <c r="K6" s="1">
        <v>1</v>
      </c>
      <c r="L6" s="1">
        <v>1</v>
      </c>
      <c r="M6" s="1">
        <v>0.33333333333333298</v>
      </c>
      <c r="N6" s="1">
        <f t="shared" si="0"/>
        <v>0.62498763920443257</v>
      </c>
      <c r="O6" s="1">
        <v>1.6666666666666601</v>
      </c>
      <c r="Q6" s="1">
        <v>3</v>
      </c>
      <c r="R6" s="1">
        <v>1.6666666666666601</v>
      </c>
      <c r="S6" s="1">
        <f t="shared" si="1"/>
        <v>2</v>
      </c>
      <c r="T6" s="1">
        <f t="shared" si="2"/>
        <v>0.83333333333333004</v>
      </c>
      <c r="U6" s="1">
        <f>SUM(T$4:T6)</f>
        <v>4.7618595071429048</v>
      </c>
      <c r="V6" s="1">
        <v>5.1388360916667253</v>
      </c>
      <c r="W6" s="1">
        <f t="shared" si="3"/>
        <v>0.92664164067518406</v>
      </c>
    </row>
    <row r="7" spans="1:23" ht="16" x14ac:dyDescent="0.2">
      <c r="A7" s="1">
        <v>72773</v>
      </c>
      <c r="B7" s="1" t="s">
        <v>17</v>
      </c>
      <c r="C7" s="1" t="s">
        <v>15</v>
      </c>
      <c r="D7" s="1" t="s">
        <v>15</v>
      </c>
      <c r="E7" s="1" t="s">
        <v>18</v>
      </c>
      <c r="F7" s="2">
        <v>3.782102373E-2</v>
      </c>
      <c r="G7" s="2">
        <v>0.56116557119999999</v>
      </c>
      <c r="H7" s="2">
        <v>0.61276102070000005</v>
      </c>
      <c r="I7" s="1">
        <v>0.76923076923076905</v>
      </c>
      <c r="J7" s="1">
        <v>1</v>
      </c>
      <c r="K7" s="1">
        <v>0</v>
      </c>
      <c r="L7" s="1">
        <v>1</v>
      </c>
      <c r="M7" s="1">
        <v>1</v>
      </c>
      <c r="N7" s="1">
        <f t="shared" si="0"/>
        <v>0.62335798915966156</v>
      </c>
      <c r="O7" s="1">
        <v>0.66666666666666596</v>
      </c>
      <c r="Q7" s="1">
        <v>4</v>
      </c>
      <c r="R7" s="1">
        <v>0.66666666666666596</v>
      </c>
      <c r="S7" s="1">
        <f t="shared" si="1"/>
        <v>2.3219280948873622</v>
      </c>
      <c r="T7" s="1">
        <f t="shared" si="2"/>
        <v>0.28711770538226178</v>
      </c>
      <c r="U7" s="1">
        <f>SUM(T$4:T7)</f>
        <v>5.0489772125251662</v>
      </c>
      <c r="V7" s="1">
        <v>6.0001892078135111</v>
      </c>
      <c r="W7" s="1">
        <f t="shared" si="3"/>
        <v>0.84146966664823397</v>
      </c>
    </row>
    <row r="8" spans="1:23" ht="16" x14ac:dyDescent="0.2">
      <c r="A8" s="1">
        <v>3386256</v>
      </c>
      <c r="B8" s="1" t="s">
        <v>27</v>
      </c>
      <c r="C8" s="1" t="s">
        <v>15</v>
      </c>
      <c r="D8" s="1" t="s">
        <v>15</v>
      </c>
      <c r="E8" s="1" t="s">
        <v>28</v>
      </c>
      <c r="F8" s="2">
        <v>8.3597077399999997E-2</v>
      </c>
      <c r="G8" s="2">
        <v>0.71682608130000003</v>
      </c>
      <c r="H8" s="2">
        <v>0.65927791599999996</v>
      </c>
      <c r="I8" s="1">
        <v>0.92307692307692302</v>
      </c>
      <c r="J8" s="1">
        <v>0.81818181818181801</v>
      </c>
      <c r="K8" s="1">
        <v>1</v>
      </c>
      <c r="L8" s="1">
        <v>1</v>
      </c>
      <c r="M8" s="1">
        <v>0.33333333333333298</v>
      </c>
      <c r="N8" s="1">
        <f t="shared" si="0"/>
        <v>0.6187740083575779</v>
      </c>
      <c r="O8" s="1">
        <v>1.6666666666666601</v>
      </c>
      <c r="Q8" s="1">
        <v>5</v>
      </c>
      <c r="R8" s="1">
        <v>1.6666666666666601</v>
      </c>
      <c r="S8" s="1">
        <f t="shared" si="1"/>
        <v>2.5849625007211561</v>
      </c>
      <c r="T8" s="1">
        <f t="shared" si="2"/>
        <v>0.64475467872423342</v>
      </c>
      <c r="U8" s="1">
        <f>SUM(T$4:T8)</f>
        <v>5.6937318912493993</v>
      </c>
      <c r="V8" s="1">
        <v>6.6449438865377441</v>
      </c>
      <c r="W8" s="1">
        <f t="shared" si="3"/>
        <v>0.85685176405846808</v>
      </c>
    </row>
    <row r="9" spans="1:23" ht="16" x14ac:dyDescent="0.2">
      <c r="A9" s="1">
        <v>3462200</v>
      </c>
      <c r="B9" s="1" t="s">
        <v>32</v>
      </c>
      <c r="C9" s="1" t="s">
        <v>15</v>
      </c>
      <c r="D9" s="1" t="s">
        <v>15</v>
      </c>
      <c r="E9" s="1" t="s">
        <v>33</v>
      </c>
      <c r="F9" s="2">
        <v>9.2000021700000004E-2</v>
      </c>
      <c r="G9" s="2">
        <v>0.68541777130000003</v>
      </c>
      <c r="H9" s="2">
        <v>0.58977782729999995</v>
      </c>
      <c r="I9" s="1">
        <v>1</v>
      </c>
      <c r="J9" s="1">
        <v>0.90909090909090895</v>
      </c>
      <c r="K9" s="1">
        <v>0</v>
      </c>
      <c r="L9" s="1">
        <v>1</v>
      </c>
      <c r="M9" s="1">
        <v>0.33333333333333298</v>
      </c>
      <c r="N9" s="1">
        <f t="shared" si="0"/>
        <v>0.55945895753187869</v>
      </c>
      <c r="O9" s="1">
        <v>2</v>
      </c>
      <c r="Q9" s="1">
        <v>6</v>
      </c>
      <c r="R9" s="1">
        <v>2</v>
      </c>
      <c r="S9" s="1">
        <f t="shared" si="1"/>
        <v>2.8073549220576042</v>
      </c>
      <c r="T9" s="1">
        <f t="shared" si="2"/>
        <v>0.71241437421604437</v>
      </c>
      <c r="U9" s="1">
        <f>SUM(T$4:T9)</f>
        <v>6.406146265465444</v>
      </c>
      <c r="V9" s="1">
        <v>7.2386225317177786</v>
      </c>
      <c r="W9" s="1">
        <f t="shared" si="3"/>
        <v>0.88499520970949397</v>
      </c>
    </row>
    <row r="10" spans="1:23" ht="16" x14ac:dyDescent="0.2">
      <c r="A10" s="1">
        <v>490298</v>
      </c>
      <c r="B10" s="1" t="s">
        <v>19</v>
      </c>
      <c r="C10" s="1" t="s">
        <v>15</v>
      </c>
      <c r="D10" s="1" t="s">
        <v>15</v>
      </c>
      <c r="E10" s="1" t="s">
        <v>20</v>
      </c>
      <c r="F10" s="2">
        <v>3.3090143230000001E-2</v>
      </c>
      <c r="G10" s="2">
        <v>0.6754391193</v>
      </c>
      <c r="H10" s="2">
        <v>0.33495402340000002</v>
      </c>
      <c r="I10" s="1">
        <v>0.84615384615384603</v>
      </c>
      <c r="J10" s="1">
        <v>0.90909090909090895</v>
      </c>
      <c r="K10" s="1">
        <v>1</v>
      </c>
      <c r="L10" s="1">
        <v>1</v>
      </c>
      <c r="M10" s="1">
        <v>0.33333333333333298</v>
      </c>
      <c r="N10" s="1">
        <f t="shared" si="0"/>
        <v>0.53329536649938636</v>
      </c>
      <c r="O10" s="1">
        <v>2.3333333333333299</v>
      </c>
      <c r="Q10" s="1">
        <v>7</v>
      </c>
      <c r="R10" s="1">
        <v>2.3333333333333299</v>
      </c>
      <c r="S10" s="1">
        <f t="shared" si="1"/>
        <v>3</v>
      </c>
      <c r="T10" s="1">
        <f t="shared" si="2"/>
        <v>0.77777777777777668</v>
      </c>
      <c r="U10" s="1">
        <f>SUM(T$4:T10)</f>
        <v>7.1839240432432208</v>
      </c>
      <c r="V10" s="1">
        <v>7.5719558650511116</v>
      </c>
      <c r="W10" s="1">
        <f t="shared" si="3"/>
        <v>0.94875408299738262</v>
      </c>
    </row>
    <row r="11" spans="1:23" ht="16" x14ac:dyDescent="0.2">
      <c r="A11" s="1">
        <v>2420520</v>
      </c>
      <c r="B11" s="1" t="s">
        <v>23</v>
      </c>
      <c r="C11" s="1" t="s">
        <v>15</v>
      </c>
      <c r="D11" s="1" t="s">
        <v>15</v>
      </c>
      <c r="E11" s="1" t="s">
        <v>15</v>
      </c>
      <c r="F11" s="2">
        <v>0.32050845859999999</v>
      </c>
      <c r="G11" s="2">
        <v>0.67613154649999996</v>
      </c>
      <c r="H11" s="2">
        <v>0.68507885930000001</v>
      </c>
      <c r="I11" s="1">
        <v>0.38461538461538403</v>
      </c>
      <c r="J11" s="1">
        <v>0.81818181818181801</v>
      </c>
      <c r="K11" s="1">
        <v>1</v>
      </c>
      <c r="L11" s="1">
        <v>0</v>
      </c>
      <c r="M11" s="1">
        <v>0</v>
      </c>
      <c r="N11" s="1">
        <f t="shared" si="0"/>
        <v>0.45240369110032158</v>
      </c>
      <c r="O11" s="1">
        <v>1</v>
      </c>
      <c r="Q11" s="1">
        <v>8</v>
      </c>
      <c r="R11" s="1">
        <v>1</v>
      </c>
      <c r="S11" s="1">
        <f t="shared" si="1"/>
        <v>3.1699250014423126</v>
      </c>
      <c r="T11" s="1">
        <f t="shared" si="2"/>
        <v>0.31546487678572871</v>
      </c>
      <c r="U11" s="1">
        <f>SUM(T$4:T11)</f>
        <v>7.4993889200289496</v>
      </c>
      <c r="V11" s="1">
        <v>7.8874207418368405</v>
      </c>
      <c r="W11" s="1">
        <f t="shared" si="3"/>
        <v>0.95080371207412917</v>
      </c>
    </row>
    <row r="12" spans="1:23" ht="16" x14ac:dyDescent="0.2">
      <c r="A12" s="1">
        <v>3455261</v>
      </c>
      <c r="B12" s="1" t="s">
        <v>31</v>
      </c>
      <c r="C12" s="1" t="s">
        <v>15</v>
      </c>
      <c r="D12" s="1" t="s">
        <v>15</v>
      </c>
      <c r="E12" s="1" t="s">
        <v>15</v>
      </c>
      <c r="F12" s="2">
        <v>0.21232609699999999</v>
      </c>
      <c r="G12" s="2">
        <v>0.62633919719999998</v>
      </c>
      <c r="H12" s="2">
        <v>0.57902312280000001</v>
      </c>
      <c r="I12" s="1">
        <v>0.76923076923076905</v>
      </c>
      <c r="J12" s="1">
        <v>0.90909090909090895</v>
      </c>
      <c r="K12" s="1">
        <v>1</v>
      </c>
      <c r="L12" s="1">
        <v>0</v>
      </c>
      <c r="M12" s="1">
        <v>0</v>
      </c>
      <c r="N12" s="1">
        <f t="shared" si="0"/>
        <v>0.43984474777300697</v>
      </c>
      <c r="O12" s="1">
        <v>1</v>
      </c>
      <c r="Q12" s="1">
        <v>9</v>
      </c>
      <c r="R12" s="1">
        <v>1</v>
      </c>
      <c r="S12" s="1">
        <f t="shared" si="1"/>
        <v>3.3219280948873626</v>
      </c>
      <c r="T12" s="1">
        <f t="shared" si="2"/>
        <v>0.30102999566398114</v>
      </c>
      <c r="U12" s="1">
        <f>SUM(T$4:T12)</f>
        <v>7.8004189156929309</v>
      </c>
      <c r="V12" s="1">
        <v>8.0881074056128277</v>
      </c>
      <c r="W12" s="1">
        <f t="shared" si="3"/>
        <v>0.96443067883591005</v>
      </c>
    </row>
    <row r="13" spans="1:23" ht="16" x14ac:dyDescent="0.2">
      <c r="A13" s="1">
        <v>2994622</v>
      </c>
      <c r="B13" s="1" t="s">
        <v>24</v>
      </c>
      <c r="C13" s="1"/>
      <c r="D13" s="1"/>
      <c r="E13" s="1"/>
      <c r="F13" s="2">
        <v>0.23557492420000001</v>
      </c>
      <c r="G13" s="2">
        <v>0.62653815749999997</v>
      </c>
      <c r="H13" s="2">
        <v>0.56232154369999998</v>
      </c>
      <c r="I13" s="1">
        <v>0.38461538461538403</v>
      </c>
      <c r="J13" s="1">
        <v>0.72727272727272696</v>
      </c>
      <c r="K13" s="1">
        <v>1</v>
      </c>
      <c r="L13" s="1">
        <v>0</v>
      </c>
      <c r="M13" s="1">
        <v>0</v>
      </c>
      <c r="N13" s="1">
        <f t="shared" si="0"/>
        <v>0.39977389377286704</v>
      </c>
      <c r="O13" s="1">
        <v>0.66666666666666596</v>
      </c>
      <c r="Q13" s="1">
        <v>10</v>
      </c>
      <c r="R13" s="1">
        <v>0.66666666666666596</v>
      </c>
      <c r="S13" s="1">
        <f t="shared" si="1"/>
        <v>3.4594316186372978</v>
      </c>
      <c r="T13" s="1">
        <f t="shared" si="2"/>
        <v>0.192709884211925</v>
      </c>
      <c r="U13" s="1">
        <f>SUM(T$4:T13)</f>
        <v>7.9931287999048557</v>
      </c>
      <c r="V13" s="1">
        <v>8.2808172898247534</v>
      </c>
      <c r="W13" s="1">
        <f t="shared" si="3"/>
        <v>0.96525844251226245</v>
      </c>
    </row>
  </sheetData>
  <sortState ref="A4:O13">
    <sortCondition descending="1" ref="N4:N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"/>
  <sheetViews>
    <sheetView workbookViewId="0">
      <selection activeCell="W4" sqref="W4:W13"/>
    </sheetView>
  </sheetViews>
  <sheetFormatPr baseColWidth="10" defaultColWidth="8.83203125" defaultRowHeight="15" x14ac:dyDescent="0.2"/>
  <sheetData>
    <row r="1" spans="1:23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47</v>
      </c>
      <c r="V1" s="1" t="s">
        <v>46</v>
      </c>
      <c r="W1" s="1" t="s">
        <v>48</v>
      </c>
    </row>
    <row r="2" spans="1:23" ht="16" x14ac:dyDescent="0.2">
      <c r="A2" s="1">
        <v>2589274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1.0000001190000001</v>
      </c>
      <c r="H2" s="2">
        <v>0.99999994039999995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f>F2*0.14+G2*0.21+H2*0.21+I2*0.08+J2*0.05+K2*0.05+L2*0.1+M2*0.16</f>
        <v>0.82000001247400001</v>
      </c>
      <c r="O2" s="1"/>
      <c r="Q2" s="1"/>
      <c r="R2" s="1"/>
      <c r="S2" s="1"/>
      <c r="T2" s="1"/>
      <c r="U2" s="1"/>
      <c r="V2" s="1"/>
      <c r="W2" s="1"/>
    </row>
    <row r="3" spans="1:23" ht="16" x14ac:dyDescent="0.2">
      <c r="A3" s="1"/>
      <c r="B3" s="1"/>
      <c r="C3" s="1"/>
      <c r="D3" s="1"/>
      <c r="E3" s="1"/>
      <c r="F3" s="2"/>
      <c r="G3" s="2"/>
      <c r="H3" s="2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ht="16" x14ac:dyDescent="0.2">
      <c r="A4" s="1">
        <v>3455113</v>
      </c>
      <c r="B4" s="1" t="s">
        <v>29</v>
      </c>
      <c r="C4" s="1" t="s">
        <v>15</v>
      </c>
      <c r="D4" s="1" t="s">
        <v>15</v>
      </c>
      <c r="E4" s="1" t="s">
        <v>30</v>
      </c>
      <c r="F4" s="2">
        <v>0.14098625849999999</v>
      </c>
      <c r="G4" s="2">
        <v>0.82697874309999997</v>
      </c>
      <c r="H4" s="2">
        <v>0.68500357869999995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f t="shared" ref="N4:N13" si="0">F4*0.14+G4*0.21+H4*0.21+I4*0.08+J4*0.05+K4*0.05+L4*0.1+M4*0.16</f>
        <v>0.59725436376800001</v>
      </c>
      <c r="O4" s="1">
        <v>2.6666666666666599</v>
      </c>
      <c r="Q4" s="1">
        <v>1</v>
      </c>
      <c r="R4" s="1">
        <v>2.6666666666666599</v>
      </c>
      <c r="S4" s="1">
        <f>LOG(Q4+1, 2)</f>
        <v>1</v>
      </c>
      <c r="T4" s="1">
        <f>R4/S4</f>
        <v>2.6666666666666599</v>
      </c>
      <c r="U4" s="1">
        <f>T4</f>
        <v>2.6666666666666599</v>
      </c>
      <c r="V4" s="1">
        <v>2.6666666666666599</v>
      </c>
      <c r="W4" s="1">
        <f>U4/V4</f>
        <v>1</v>
      </c>
    </row>
    <row r="5" spans="1:23" ht="16" x14ac:dyDescent="0.2">
      <c r="A5" s="1">
        <v>72773</v>
      </c>
      <c r="B5" s="1" t="s">
        <v>17</v>
      </c>
      <c r="C5" s="1" t="s">
        <v>15</v>
      </c>
      <c r="D5" s="1" t="s">
        <v>15</v>
      </c>
      <c r="E5" s="1" t="s">
        <v>18</v>
      </c>
      <c r="F5" s="2">
        <v>3.782102373E-2</v>
      </c>
      <c r="G5" s="2">
        <v>0.56116557119999999</v>
      </c>
      <c r="H5" s="2">
        <v>0.61276102070000005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f t="shared" si="0"/>
        <v>0.51181952762120009</v>
      </c>
      <c r="O5" s="1">
        <v>0.66666666666666596</v>
      </c>
      <c r="Q5" s="1">
        <v>2</v>
      </c>
      <c r="R5" s="1">
        <v>0.66666666666666596</v>
      </c>
      <c r="S5" s="1">
        <f t="shared" ref="S5:S13" si="1">LOG(Q5+1, 2)</f>
        <v>1.5849625007211563</v>
      </c>
      <c r="T5" s="1">
        <f t="shared" ref="T5:T13" si="2">R5/S5</f>
        <v>0.4206198357143045</v>
      </c>
      <c r="U5" s="1">
        <f>SUM(T$4:T5)</f>
        <v>3.0872865023809641</v>
      </c>
      <c r="V5" s="1">
        <v>4.1388360916667253</v>
      </c>
      <c r="W5" s="1">
        <f t="shared" ref="W5:W13" si="3">U5/V5</f>
        <v>0.74593108642234296</v>
      </c>
    </row>
    <row r="6" spans="1:23" ht="16" x14ac:dyDescent="0.2">
      <c r="A6" s="1">
        <v>560891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5.6643422499999999E-2</v>
      </c>
      <c r="G6" s="2">
        <v>0.83370316030000002</v>
      </c>
      <c r="H6" s="2">
        <v>0.65068912509999999</v>
      </c>
      <c r="I6" s="1">
        <v>0</v>
      </c>
      <c r="J6" s="1">
        <v>0</v>
      </c>
      <c r="K6" s="1">
        <v>0</v>
      </c>
      <c r="L6" s="1">
        <v>1</v>
      </c>
      <c r="M6" s="1">
        <v>0.33333333333333298</v>
      </c>
      <c r="N6" s="1">
        <f t="shared" si="0"/>
        <v>0.47298579241733324</v>
      </c>
      <c r="O6" s="1">
        <v>2</v>
      </c>
      <c r="Q6" s="1">
        <v>3</v>
      </c>
      <c r="R6" s="1">
        <v>2</v>
      </c>
      <c r="S6" s="1">
        <f t="shared" si="1"/>
        <v>2</v>
      </c>
      <c r="T6" s="1">
        <f t="shared" si="2"/>
        <v>1</v>
      </c>
      <c r="U6" s="1">
        <f>SUM(T$4:T6)</f>
        <v>4.0872865023809641</v>
      </c>
      <c r="V6" s="1">
        <v>5.1388360916667253</v>
      </c>
      <c r="W6" s="1">
        <f t="shared" si="3"/>
        <v>0.79537203161801906</v>
      </c>
    </row>
    <row r="7" spans="1:23" ht="16" x14ac:dyDescent="0.2">
      <c r="A7" s="1">
        <v>3215885</v>
      </c>
      <c r="B7" s="1" t="s">
        <v>25</v>
      </c>
      <c r="C7" s="1" t="s">
        <v>15</v>
      </c>
      <c r="D7" s="1" t="s">
        <v>15</v>
      </c>
      <c r="E7" s="1" t="s">
        <v>26</v>
      </c>
      <c r="F7" s="2">
        <v>4.1264229909999998E-2</v>
      </c>
      <c r="G7" s="2">
        <v>0.79507398610000002</v>
      </c>
      <c r="H7" s="2">
        <v>0.61719560620000002</v>
      </c>
      <c r="I7" s="1">
        <v>0</v>
      </c>
      <c r="J7" s="1">
        <v>0</v>
      </c>
      <c r="K7" s="1">
        <v>0</v>
      </c>
      <c r="L7" s="1">
        <v>1</v>
      </c>
      <c r="M7" s="1">
        <v>0.33333333333333298</v>
      </c>
      <c r="N7" s="1">
        <f t="shared" si="0"/>
        <v>0.45568693990373327</v>
      </c>
      <c r="O7" s="1">
        <v>1.6666666666666601</v>
      </c>
      <c r="Q7" s="1">
        <v>4</v>
      </c>
      <c r="R7" s="1">
        <v>1.6666666666666601</v>
      </c>
      <c r="S7" s="1">
        <f t="shared" si="1"/>
        <v>2.3219280948873622</v>
      </c>
      <c r="T7" s="1">
        <f t="shared" si="2"/>
        <v>0.71779426345565234</v>
      </c>
      <c r="U7" s="1">
        <f>SUM(T$4:T7)</f>
        <v>4.8050807658366166</v>
      </c>
      <c r="V7" s="1">
        <v>6.0001892078135111</v>
      </c>
      <c r="W7" s="1">
        <f t="shared" si="3"/>
        <v>0.80082154069064837</v>
      </c>
    </row>
    <row r="8" spans="1:23" ht="16" x14ac:dyDescent="0.2">
      <c r="A8" s="1">
        <v>3386256</v>
      </c>
      <c r="B8" s="1" t="s">
        <v>27</v>
      </c>
      <c r="C8" s="1" t="s">
        <v>15</v>
      </c>
      <c r="D8" s="1" t="s">
        <v>15</v>
      </c>
      <c r="E8" s="1" t="s">
        <v>28</v>
      </c>
      <c r="F8" s="2">
        <v>8.3597077399999997E-2</v>
      </c>
      <c r="G8" s="2">
        <v>0.71682608130000003</v>
      </c>
      <c r="H8" s="2">
        <v>0.65927791599999996</v>
      </c>
      <c r="I8" s="1">
        <v>0</v>
      </c>
      <c r="J8" s="1">
        <v>0</v>
      </c>
      <c r="K8" s="1">
        <v>0</v>
      </c>
      <c r="L8" s="1">
        <v>1</v>
      </c>
      <c r="M8" s="1">
        <v>0.33333333333333298</v>
      </c>
      <c r="N8" s="1">
        <f t="shared" si="0"/>
        <v>0.45401876360233323</v>
      </c>
      <c r="O8" s="1">
        <v>1.6666666666666601</v>
      </c>
      <c r="Q8" s="1">
        <v>5</v>
      </c>
      <c r="R8" s="1">
        <v>1.6666666666666601</v>
      </c>
      <c r="S8" s="1">
        <f t="shared" si="1"/>
        <v>2.5849625007211561</v>
      </c>
      <c r="T8" s="1">
        <f t="shared" si="2"/>
        <v>0.64475467872423342</v>
      </c>
      <c r="U8" s="1">
        <f>SUM(T$4:T8)</f>
        <v>5.4498354445608497</v>
      </c>
      <c r="V8" s="1">
        <v>6.6449438865377441</v>
      </c>
      <c r="W8" s="1">
        <f t="shared" si="3"/>
        <v>0.8201476999078785</v>
      </c>
    </row>
    <row r="9" spans="1:23" ht="16" x14ac:dyDescent="0.2">
      <c r="A9" s="1">
        <v>3462200</v>
      </c>
      <c r="B9" s="1" t="s">
        <v>32</v>
      </c>
      <c r="C9" s="1" t="s">
        <v>15</v>
      </c>
      <c r="D9" s="1" t="s">
        <v>15</v>
      </c>
      <c r="E9" s="1" t="s">
        <v>33</v>
      </c>
      <c r="F9" s="2">
        <v>9.2000021700000004E-2</v>
      </c>
      <c r="G9" s="2">
        <v>0.68541777130000003</v>
      </c>
      <c r="H9" s="2">
        <v>0.58977782729999995</v>
      </c>
      <c r="I9" s="1">
        <v>0</v>
      </c>
      <c r="J9" s="1">
        <v>0</v>
      </c>
      <c r="K9" s="1">
        <v>0</v>
      </c>
      <c r="L9" s="1">
        <v>1</v>
      </c>
      <c r="M9" s="1">
        <v>0.33333333333333298</v>
      </c>
      <c r="N9" s="1">
        <f t="shared" si="0"/>
        <v>0.43400441207733326</v>
      </c>
      <c r="O9" s="1">
        <v>2</v>
      </c>
      <c r="Q9" s="1">
        <v>6</v>
      </c>
      <c r="R9" s="1">
        <v>2</v>
      </c>
      <c r="S9" s="1">
        <f t="shared" si="1"/>
        <v>2.8073549220576042</v>
      </c>
      <c r="T9" s="1">
        <f t="shared" si="2"/>
        <v>0.71241437421604437</v>
      </c>
      <c r="U9" s="1">
        <f>SUM(T$4:T9)</f>
        <v>6.1622498187768944</v>
      </c>
      <c r="V9" s="1">
        <v>7.2386225317177786</v>
      </c>
      <c r="W9" s="1">
        <f t="shared" si="3"/>
        <v>0.85130144468446911</v>
      </c>
    </row>
    <row r="10" spans="1:23" ht="16" x14ac:dyDescent="0.2">
      <c r="A10" s="1">
        <v>490298</v>
      </c>
      <c r="B10" s="1" t="s">
        <v>19</v>
      </c>
      <c r="C10" s="1" t="s">
        <v>15</v>
      </c>
      <c r="D10" s="1" t="s">
        <v>15</v>
      </c>
      <c r="E10" s="1" t="s">
        <v>20</v>
      </c>
      <c r="F10" s="2">
        <v>3.3090143230000001E-2</v>
      </c>
      <c r="G10" s="2">
        <v>0.6754391193</v>
      </c>
      <c r="H10" s="2">
        <v>0.33495402340000002</v>
      </c>
      <c r="I10" s="1">
        <v>0</v>
      </c>
      <c r="J10" s="1">
        <v>0</v>
      </c>
      <c r="K10" s="1">
        <v>0</v>
      </c>
      <c r="L10" s="1">
        <v>1</v>
      </c>
      <c r="M10" s="1">
        <v>0.33333333333333298</v>
      </c>
      <c r="N10" s="1">
        <f t="shared" si="0"/>
        <v>0.37014851335253324</v>
      </c>
      <c r="O10" s="1">
        <v>2.3333333333333299</v>
      </c>
      <c r="Q10" s="1">
        <v>7</v>
      </c>
      <c r="R10" s="1">
        <v>2.3333333333333299</v>
      </c>
      <c r="S10" s="1">
        <f t="shared" si="1"/>
        <v>3</v>
      </c>
      <c r="T10" s="1">
        <f t="shared" si="2"/>
        <v>0.77777777777777668</v>
      </c>
      <c r="U10" s="1">
        <f>SUM(T$4:T10)</f>
        <v>6.9400275965546712</v>
      </c>
      <c r="V10" s="1">
        <v>7.5719558650511116</v>
      </c>
      <c r="W10" s="1">
        <f t="shared" si="3"/>
        <v>0.91654358797663504</v>
      </c>
    </row>
    <row r="11" spans="1:23" ht="16" x14ac:dyDescent="0.2">
      <c r="A11" s="1">
        <v>2420520</v>
      </c>
      <c r="B11" s="1" t="s">
        <v>23</v>
      </c>
      <c r="C11" s="1" t="s">
        <v>15</v>
      </c>
      <c r="D11" s="1" t="s">
        <v>15</v>
      </c>
      <c r="E11" s="1" t="s">
        <v>15</v>
      </c>
      <c r="F11" s="2">
        <v>0.32050845859999999</v>
      </c>
      <c r="G11" s="2">
        <v>0.67613154649999996</v>
      </c>
      <c r="H11" s="2">
        <v>0.68507885930000001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0.33072536942199998</v>
      </c>
      <c r="O11" s="1">
        <v>1</v>
      </c>
      <c r="Q11" s="1">
        <v>8</v>
      </c>
      <c r="R11" s="1">
        <v>1</v>
      </c>
      <c r="S11" s="1">
        <f t="shared" si="1"/>
        <v>3.1699250014423126</v>
      </c>
      <c r="T11" s="1">
        <f t="shared" si="2"/>
        <v>0.31546487678572871</v>
      </c>
      <c r="U11" s="1">
        <f>SUM(T$4:T11)</f>
        <v>7.2554924733404</v>
      </c>
      <c r="V11" s="1">
        <v>7.8874207418368405</v>
      </c>
      <c r="W11" s="1">
        <f t="shared" si="3"/>
        <v>0.9198815063656316</v>
      </c>
    </row>
    <row r="12" spans="1:23" ht="16" x14ac:dyDescent="0.2">
      <c r="A12" s="1">
        <v>3455261</v>
      </c>
      <c r="B12" s="1" t="s">
        <v>31</v>
      </c>
      <c r="C12" s="1" t="s">
        <v>15</v>
      </c>
      <c r="D12" s="1" t="s">
        <v>15</v>
      </c>
      <c r="E12" s="1" t="s">
        <v>15</v>
      </c>
      <c r="F12" s="2">
        <v>0.21232609699999999</v>
      </c>
      <c r="G12" s="2">
        <v>0.62633919719999998</v>
      </c>
      <c r="H12" s="2">
        <v>0.57902312280000001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0.28285174077999997</v>
      </c>
      <c r="O12" s="1">
        <v>1</v>
      </c>
      <c r="Q12" s="1">
        <v>9</v>
      </c>
      <c r="R12" s="1">
        <v>1</v>
      </c>
      <c r="S12" s="1">
        <f t="shared" si="1"/>
        <v>3.3219280948873626</v>
      </c>
      <c r="T12" s="1">
        <f t="shared" si="2"/>
        <v>0.30102999566398114</v>
      </c>
      <c r="U12" s="1">
        <f>SUM(T$4:T12)</f>
        <v>7.5565224690043813</v>
      </c>
      <c r="V12" s="1">
        <v>8.0881074056128277</v>
      </c>
      <c r="W12" s="1">
        <f t="shared" si="3"/>
        <v>0.93427573226345295</v>
      </c>
    </row>
    <row r="13" spans="1:23" ht="16" x14ac:dyDescent="0.2">
      <c r="A13" s="1">
        <v>2994622</v>
      </c>
      <c r="B13" s="1" t="s">
        <v>24</v>
      </c>
      <c r="C13" s="1"/>
      <c r="D13" s="1"/>
      <c r="E13" s="1"/>
      <c r="F13" s="2">
        <v>0.23557492420000001</v>
      </c>
      <c r="G13" s="2">
        <v>0.62653815749999997</v>
      </c>
      <c r="H13" s="2">
        <v>0.56232154369999998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0.28264102664000001</v>
      </c>
      <c r="O13" s="1">
        <v>0.66666666666666596</v>
      </c>
      <c r="Q13" s="1">
        <v>10</v>
      </c>
      <c r="R13" s="1">
        <v>0.66666666666666596</v>
      </c>
      <c r="S13" s="1">
        <f t="shared" si="1"/>
        <v>3.4594316186372978</v>
      </c>
      <c r="T13" s="1">
        <f t="shared" si="2"/>
        <v>0.192709884211925</v>
      </c>
      <c r="U13" s="1">
        <f>SUM(T$4:T13)</f>
        <v>7.7492323532163061</v>
      </c>
      <c r="V13" s="1">
        <v>8.2808172898247534</v>
      </c>
      <c r="W13" s="1">
        <f t="shared" si="3"/>
        <v>0.93580525713788609</v>
      </c>
    </row>
  </sheetData>
  <sortState ref="A4:O13">
    <sortCondition descending="1" ref="N4:N1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W4" sqref="W4:W13"/>
    </sheetView>
  </sheetViews>
  <sheetFormatPr baseColWidth="10" defaultColWidth="8.83203125" defaultRowHeight="15" x14ac:dyDescent="0.2"/>
  <sheetData>
    <row r="1" spans="1:23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47</v>
      </c>
      <c r="V1" s="1" t="s">
        <v>46</v>
      </c>
      <c r="W1" s="1" t="s">
        <v>48</v>
      </c>
    </row>
    <row r="2" spans="1:23" ht="16" x14ac:dyDescent="0.2">
      <c r="A2" s="1">
        <v>2589274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1.0000001190000001</v>
      </c>
      <c r="H2" s="2">
        <v>0.99999994039999995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f>F2*0.14+G2*0.21+H2*0.21+I2*0.08+J2*0.05+K2*0.05</f>
        <v>0.74000001247400005</v>
      </c>
      <c r="O2" s="1"/>
      <c r="Q2" s="1"/>
      <c r="R2" s="1"/>
      <c r="S2" s="1"/>
      <c r="T2" s="1"/>
      <c r="U2" s="1"/>
      <c r="V2" s="1"/>
      <c r="W2" s="1"/>
    </row>
    <row r="3" spans="1:23" ht="16" x14ac:dyDescent="0.2">
      <c r="A3" s="1"/>
      <c r="B3" s="1"/>
      <c r="C3" s="1"/>
      <c r="D3" s="1"/>
      <c r="E3" s="1"/>
      <c r="F3" s="2"/>
      <c r="G3" s="2"/>
      <c r="H3" s="2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ht="16" x14ac:dyDescent="0.2">
      <c r="A4" s="1">
        <v>3455113</v>
      </c>
      <c r="B4" s="1" t="s">
        <v>29</v>
      </c>
      <c r="C4" s="1" t="s">
        <v>15</v>
      </c>
      <c r="D4" s="1" t="s">
        <v>15</v>
      </c>
      <c r="E4" s="1" t="s">
        <v>30</v>
      </c>
      <c r="F4" s="2">
        <v>0.14098625849999999</v>
      </c>
      <c r="G4" s="2">
        <v>0.82697874309999997</v>
      </c>
      <c r="H4" s="2">
        <v>0.68500357869999995</v>
      </c>
      <c r="I4" s="1">
        <v>0.84615384615384603</v>
      </c>
      <c r="J4" s="1">
        <v>0.81818181818181801</v>
      </c>
      <c r="K4" s="1">
        <v>1</v>
      </c>
      <c r="L4" s="1">
        <v>1</v>
      </c>
      <c r="M4" s="1">
        <v>1</v>
      </c>
      <c r="N4" s="1">
        <f t="shared" ref="N4:N13" si="0">F4*0.14+G4*0.21+H4*0.21+I4*0.08+J4*0.05+K4*0.05</f>
        <v>0.4958557623693986</v>
      </c>
      <c r="O4" s="1">
        <v>2.6666666666666599</v>
      </c>
      <c r="Q4" s="1">
        <v>1</v>
      </c>
      <c r="R4" s="1">
        <v>2.6666666666666599</v>
      </c>
      <c r="S4" s="1">
        <f>LOG(Q4+1, 2)</f>
        <v>1</v>
      </c>
      <c r="T4" s="1">
        <f>R4/S4</f>
        <v>2.6666666666666599</v>
      </c>
      <c r="U4" s="1">
        <f>T4</f>
        <v>2.6666666666666599</v>
      </c>
      <c r="V4" s="1">
        <v>2.6666666666666599</v>
      </c>
      <c r="W4" s="1">
        <f>U4/V4</f>
        <v>1</v>
      </c>
    </row>
    <row r="5" spans="1:23" ht="16" x14ac:dyDescent="0.2">
      <c r="A5" s="1">
        <v>560891</v>
      </c>
      <c r="B5" s="1" t="s">
        <v>21</v>
      </c>
      <c r="C5" s="1" t="s">
        <v>15</v>
      </c>
      <c r="D5" s="1" t="s">
        <v>15</v>
      </c>
      <c r="E5" s="1" t="s">
        <v>22</v>
      </c>
      <c r="F5" s="2">
        <v>5.6643422499999999E-2</v>
      </c>
      <c r="G5" s="2">
        <v>0.83370316030000002</v>
      </c>
      <c r="H5" s="2">
        <v>0.65068912509999999</v>
      </c>
      <c r="I5" s="1">
        <v>0.92307692307692302</v>
      </c>
      <c r="J5" s="1">
        <v>1</v>
      </c>
      <c r="K5" s="1">
        <v>1</v>
      </c>
      <c r="L5" s="1">
        <v>1</v>
      </c>
      <c r="M5" s="1">
        <v>0.33333333333333298</v>
      </c>
      <c r="N5" s="1">
        <f t="shared" si="0"/>
        <v>0.49349861293015379</v>
      </c>
      <c r="O5" s="1">
        <v>2</v>
      </c>
      <c r="Q5" s="1">
        <v>2</v>
      </c>
      <c r="R5" s="1">
        <v>2</v>
      </c>
      <c r="S5" s="1">
        <f t="shared" ref="S5:S13" si="1">LOG(Q5+1, 2)</f>
        <v>1.5849625007211563</v>
      </c>
      <c r="T5" s="1">
        <f t="shared" ref="T5:T13" si="2">R5/S5</f>
        <v>1.2618595071429148</v>
      </c>
      <c r="U5" s="1">
        <f>SUM(T$4:T5)</f>
        <v>3.9285261738095745</v>
      </c>
      <c r="V5" s="1">
        <v>4.1388360916667253</v>
      </c>
      <c r="W5" s="1">
        <f t="shared" ref="W5:W13" si="3">U5/V5</f>
        <v>0.94918621728446895</v>
      </c>
    </row>
    <row r="6" spans="1:23" ht="16" x14ac:dyDescent="0.2">
      <c r="A6" s="1">
        <v>3215885</v>
      </c>
      <c r="B6" s="1" t="s">
        <v>25</v>
      </c>
      <c r="C6" s="1" t="s">
        <v>15</v>
      </c>
      <c r="D6" s="1" t="s">
        <v>15</v>
      </c>
      <c r="E6" s="1" t="s">
        <v>26</v>
      </c>
      <c r="F6" s="2">
        <v>4.1264229909999998E-2</v>
      </c>
      <c r="G6" s="2">
        <v>0.79507398610000002</v>
      </c>
      <c r="H6" s="2">
        <v>0.61719560620000002</v>
      </c>
      <c r="I6" s="1">
        <v>0.92307692307692302</v>
      </c>
      <c r="J6" s="1">
        <v>0.90909090909090895</v>
      </c>
      <c r="K6" s="1">
        <v>1</v>
      </c>
      <c r="L6" s="1">
        <v>1</v>
      </c>
      <c r="M6" s="1">
        <v>0.33333333333333298</v>
      </c>
      <c r="N6" s="1">
        <f t="shared" si="0"/>
        <v>0.4716543058710993</v>
      </c>
      <c r="O6" s="1">
        <v>1.6666666666666601</v>
      </c>
      <c r="Q6" s="1">
        <v>3</v>
      </c>
      <c r="R6" s="1">
        <v>1.6666666666666601</v>
      </c>
      <c r="S6" s="1">
        <f t="shared" si="1"/>
        <v>2</v>
      </c>
      <c r="T6" s="1">
        <f t="shared" si="2"/>
        <v>0.83333333333333004</v>
      </c>
      <c r="U6" s="1">
        <f>SUM(T$4:T6)</f>
        <v>4.7618595071429048</v>
      </c>
      <c r="V6" s="1">
        <v>5.1388360916667253</v>
      </c>
      <c r="W6" s="1">
        <f t="shared" si="3"/>
        <v>0.92664164067518406</v>
      </c>
    </row>
    <row r="7" spans="1:23" ht="16" x14ac:dyDescent="0.2">
      <c r="A7" s="1">
        <v>3386256</v>
      </c>
      <c r="B7" s="1" t="s">
        <v>27</v>
      </c>
      <c r="C7" s="1" t="s">
        <v>15</v>
      </c>
      <c r="D7" s="1" t="s">
        <v>15</v>
      </c>
      <c r="E7" s="1" t="s">
        <v>28</v>
      </c>
      <c r="F7" s="2">
        <v>8.3597077399999997E-2</v>
      </c>
      <c r="G7" s="2">
        <v>0.71682608130000003</v>
      </c>
      <c r="H7" s="2">
        <v>0.65927791599999996</v>
      </c>
      <c r="I7" s="1">
        <v>0.92307692307692302</v>
      </c>
      <c r="J7" s="1">
        <v>0.81818181818181801</v>
      </c>
      <c r="K7" s="1">
        <v>1</v>
      </c>
      <c r="L7" s="1">
        <v>1</v>
      </c>
      <c r="M7" s="1">
        <v>0.33333333333333298</v>
      </c>
      <c r="N7" s="1">
        <f t="shared" si="0"/>
        <v>0.46544067502424469</v>
      </c>
      <c r="O7" s="1">
        <v>1.6666666666666601</v>
      </c>
      <c r="Q7" s="1">
        <v>4</v>
      </c>
      <c r="R7" s="1">
        <v>1.6666666666666601</v>
      </c>
      <c r="S7" s="1">
        <f t="shared" si="1"/>
        <v>2.3219280948873622</v>
      </c>
      <c r="T7" s="1">
        <f t="shared" si="2"/>
        <v>0.71779426345565234</v>
      </c>
      <c r="U7" s="1">
        <f>SUM(T$4:T7)</f>
        <v>5.4796537705985573</v>
      </c>
      <c r="V7" s="1">
        <v>6.0001892078135111</v>
      </c>
      <c r="W7" s="1">
        <f t="shared" si="3"/>
        <v>0.91324682952712444</v>
      </c>
    </row>
    <row r="8" spans="1:23" ht="16" x14ac:dyDescent="0.2">
      <c r="A8" s="1">
        <v>2420520</v>
      </c>
      <c r="B8" s="1" t="s">
        <v>23</v>
      </c>
      <c r="C8" s="1" t="s">
        <v>15</v>
      </c>
      <c r="D8" s="1" t="s">
        <v>15</v>
      </c>
      <c r="E8" s="1" t="s">
        <v>15</v>
      </c>
      <c r="F8" s="2">
        <v>0.32050845859999999</v>
      </c>
      <c r="G8" s="2">
        <v>0.67613154649999996</v>
      </c>
      <c r="H8" s="2">
        <v>0.68507885930000001</v>
      </c>
      <c r="I8" s="1">
        <v>0.38461538461538403</v>
      </c>
      <c r="J8" s="1">
        <v>0.81818181818181801</v>
      </c>
      <c r="K8" s="1">
        <v>1</v>
      </c>
      <c r="L8" s="1">
        <v>0</v>
      </c>
      <c r="M8" s="1">
        <v>0</v>
      </c>
      <c r="N8" s="1">
        <f t="shared" si="0"/>
        <v>0.45240369110032158</v>
      </c>
      <c r="O8" s="1">
        <v>1</v>
      </c>
      <c r="Q8" s="1">
        <v>5</v>
      </c>
      <c r="R8" s="1">
        <v>1</v>
      </c>
      <c r="S8" s="1">
        <f t="shared" si="1"/>
        <v>2.5849625007211561</v>
      </c>
      <c r="T8" s="1">
        <f t="shared" si="2"/>
        <v>0.38685280723454163</v>
      </c>
      <c r="U8" s="1">
        <f>SUM(T$4:T8)</f>
        <v>5.8665065778330989</v>
      </c>
      <c r="V8" s="1">
        <v>6.6449438865377441</v>
      </c>
      <c r="W8" s="1">
        <f t="shared" si="3"/>
        <v>0.88285268890205193</v>
      </c>
    </row>
    <row r="9" spans="1:23" ht="16" x14ac:dyDescent="0.2">
      <c r="A9" s="1">
        <v>3455261</v>
      </c>
      <c r="B9" s="1" t="s">
        <v>31</v>
      </c>
      <c r="C9" s="1" t="s">
        <v>15</v>
      </c>
      <c r="D9" s="1" t="s">
        <v>15</v>
      </c>
      <c r="E9" s="1" t="s">
        <v>15</v>
      </c>
      <c r="F9" s="2">
        <v>0.21232609699999999</v>
      </c>
      <c r="G9" s="2">
        <v>0.62633919719999998</v>
      </c>
      <c r="H9" s="2">
        <v>0.57902312280000001</v>
      </c>
      <c r="I9" s="1">
        <v>0.76923076923076905</v>
      </c>
      <c r="J9" s="1">
        <v>0.90909090909090895</v>
      </c>
      <c r="K9" s="1">
        <v>1</v>
      </c>
      <c r="L9" s="1">
        <v>0</v>
      </c>
      <c r="M9" s="1">
        <v>0</v>
      </c>
      <c r="N9" s="1">
        <f t="shared" si="0"/>
        <v>0.43984474777300697</v>
      </c>
      <c r="O9" s="1">
        <v>1</v>
      </c>
      <c r="Q9" s="1">
        <v>6</v>
      </c>
      <c r="R9" s="1">
        <v>1</v>
      </c>
      <c r="S9" s="1">
        <f t="shared" si="1"/>
        <v>2.8073549220576042</v>
      </c>
      <c r="T9" s="1">
        <f t="shared" si="2"/>
        <v>0.35620718710802218</v>
      </c>
      <c r="U9" s="1">
        <f>SUM(T$4:T9)</f>
        <v>6.2227137649411208</v>
      </c>
      <c r="V9" s="1">
        <v>7.2386225317177786</v>
      </c>
      <c r="W9" s="1">
        <f t="shared" si="3"/>
        <v>0.85965440768251045</v>
      </c>
    </row>
    <row r="10" spans="1:23" ht="16" x14ac:dyDescent="0.2">
      <c r="A10" s="1">
        <v>3462200</v>
      </c>
      <c r="B10" s="1" t="s">
        <v>32</v>
      </c>
      <c r="C10" s="1" t="s">
        <v>15</v>
      </c>
      <c r="D10" s="1" t="s">
        <v>15</v>
      </c>
      <c r="E10" s="1" t="s">
        <v>33</v>
      </c>
      <c r="F10" s="2">
        <v>9.2000021700000004E-2</v>
      </c>
      <c r="G10" s="2">
        <v>0.68541777130000003</v>
      </c>
      <c r="H10" s="2">
        <v>0.58977782729999995</v>
      </c>
      <c r="I10" s="1">
        <v>1</v>
      </c>
      <c r="J10" s="1">
        <v>0.90909090909090895</v>
      </c>
      <c r="K10" s="1">
        <v>0</v>
      </c>
      <c r="L10" s="1">
        <v>1</v>
      </c>
      <c r="M10" s="1">
        <v>0.33333333333333298</v>
      </c>
      <c r="N10" s="1">
        <f t="shared" si="0"/>
        <v>0.40612562419854548</v>
      </c>
      <c r="O10" s="1">
        <v>2</v>
      </c>
      <c r="Q10" s="1">
        <v>7</v>
      </c>
      <c r="R10" s="1">
        <v>2</v>
      </c>
      <c r="S10" s="1">
        <f t="shared" si="1"/>
        <v>3</v>
      </c>
      <c r="T10" s="1">
        <f t="shared" si="2"/>
        <v>0.66666666666666663</v>
      </c>
      <c r="U10" s="1">
        <f>SUM(T$4:T10)</f>
        <v>6.8893804316077878</v>
      </c>
      <c r="V10" s="1">
        <v>7.5719558650511116</v>
      </c>
      <c r="W10" s="1">
        <f t="shared" si="3"/>
        <v>0.90985480559999055</v>
      </c>
    </row>
    <row r="11" spans="1:23" ht="16" x14ac:dyDescent="0.2">
      <c r="A11" s="1">
        <v>2994622</v>
      </c>
      <c r="B11" s="1" t="s">
        <v>24</v>
      </c>
      <c r="C11" s="1"/>
      <c r="D11" s="1"/>
      <c r="E11" s="1"/>
      <c r="F11" s="2">
        <v>0.23557492420000001</v>
      </c>
      <c r="G11" s="2">
        <v>0.62653815749999997</v>
      </c>
      <c r="H11" s="2">
        <v>0.56232154369999998</v>
      </c>
      <c r="I11" s="1">
        <v>0.38461538461538403</v>
      </c>
      <c r="J11" s="1">
        <v>0.72727272727272696</v>
      </c>
      <c r="K11" s="1">
        <v>1</v>
      </c>
      <c r="L11" s="1">
        <v>0</v>
      </c>
      <c r="M11" s="1">
        <v>0</v>
      </c>
      <c r="N11" s="1">
        <f t="shared" si="0"/>
        <v>0.39977389377286704</v>
      </c>
      <c r="O11" s="1">
        <v>0.66666666666666596</v>
      </c>
      <c r="Q11" s="1">
        <v>8</v>
      </c>
      <c r="R11" s="1">
        <v>0.66666666666666596</v>
      </c>
      <c r="S11" s="1">
        <f t="shared" si="1"/>
        <v>3.1699250014423126</v>
      </c>
      <c r="T11" s="1">
        <f t="shared" si="2"/>
        <v>0.21030991785715225</v>
      </c>
      <c r="U11" s="1">
        <f>SUM(T$4:T11)</f>
        <v>7.0996903494649404</v>
      </c>
      <c r="V11" s="1">
        <v>7.8874207418368405</v>
      </c>
      <c r="W11" s="1">
        <f t="shared" si="3"/>
        <v>0.90012826522698575</v>
      </c>
    </row>
    <row r="12" spans="1:23" ht="16" x14ac:dyDescent="0.2">
      <c r="A12" s="1">
        <v>490298</v>
      </c>
      <c r="B12" s="1" t="s">
        <v>19</v>
      </c>
      <c r="C12" s="1" t="s">
        <v>15</v>
      </c>
      <c r="D12" s="1" t="s">
        <v>15</v>
      </c>
      <c r="E12" s="1" t="s">
        <v>20</v>
      </c>
      <c r="F12" s="2">
        <v>3.3090143230000001E-2</v>
      </c>
      <c r="G12" s="2">
        <v>0.6754391193</v>
      </c>
      <c r="H12" s="2">
        <v>0.33495402340000002</v>
      </c>
      <c r="I12" s="1">
        <v>0.84615384615384603</v>
      </c>
      <c r="J12" s="1">
        <v>0.90909090909090895</v>
      </c>
      <c r="K12" s="1">
        <v>1</v>
      </c>
      <c r="L12" s="1">
        <v>1</v>
      </c>
      <c r="M12" s="1">
        <v>0.33333333333333298</v>
      </c>
      <c r="N12" s="1">
        <f t="shared" si="0"/>
        <v>0.37996203316605315</v>
      </c>
      <c r="O12" s="1">
        <v>2.3333333333333299</v>
      </c>
      <c r="Q12" s="1">
        <v>9</v>
      </c>
      <c r="R12" s="1">
        <v>2.3333333333333299</v>
      </c>
      <c r="S12" s="1">
        <f t="shared" si="1"/>
        <v>3.3219280948873626</v>
      </c>
      <c r="T12" s="1">
        <f t="shared" si="2"/>
        <v>0.702403323215955</v>
      </c>
      <c r="U12" s="1">
        <f>SUM(T$4:T12)</f>
        <v>7.8020936726808952</v>
      </c>
      <c r="V12" s="1">
        <v>8.0881074056128277</v>
      </c>
      <c r="W12" s="1">
        <f t="shared" si="3"/>
        <v>0.96463774297390636</v>
      </c>
    </row>
    <row r="13" spans="1:23" ht="16" x14ac:dyDescent="0.2">
      <c r="A13" s="1">
        <v>72773</v>
      </c>
      <c r="B13" s="1" t="s">
        <v>17</v>
      </c>
      <c r="C13" s="1" t="s">
        <v>15</v>
      </c>
      <c r="D13" s="1" t="s">
        <v>15</v>
      </c>
      <c r="E13" s="1" t="s">
        <v>18</v>
      </c>
      <c r="F13" s="2">
        <v>3.782102373E-2</v>
      </c>
      <c r="G13" s="2">
        <v>0.56116557119999999</v>
      </c>
      <c r="H13" s="2">
        <v>0.61276102070000005</v>
      </c>
      <c r="I13" s="1">
        <v>0.76923076923076905</v>
      </c>
      <c r="J13" s="1">
        <v>1</v>
      </c>
      <c r="K13" s="1">
        <v>0</v>
      </c>
      <c r="L13" s="1">
        <v>1</v>
      </c>
      <c r="M13" s="1">
        <v>1</v>
      </c>
      <c r="N13" s="1">
        <f t="shared" si="0"/>
        <v>0.36335798915966155</v>
      </c>
      <c r="O13" s="1">
        <v>0.66666666666666596</v>
      </c>
      <c r="Q13" s="1">
        <v>10</v>
      </c>
      <c r="R13" s="1">
        <v>0.66666666666666596</v>
      </c>
      <c r="S13" s="1">
        <f t="shared" si="1"/>
        <v>3.4594316186372978</v>
      </c>
      <c r="T13" s="1">
        <f t="shared" si="2"/>
        <v>0.192709884211925</v>
      </c>
      <c r="U13" s="1">
        <f>SUM(T$4:T13)</f>
        <v>7.99480355689282</v>
      </c>
      <c r="V13" s="1">
        <v>8.2808172898247534</v>
      </c>
      <c r="W13" s="1">
        <f t="shared" si="3"/>
        <v>0.96546068788604</v>
      </c>
    </row>
  </sheetData>
  <sortState ref="A4:O13">
    <sortCondition descending="1" ref="N4:N1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"/>
  <sheetViews>
    <sheetView workbookViewId="0">
      <selection activeCell="U4" sqref="U4:U13"/>
    </sheetView>
  </sheetViews>
  <sheetFormatPr baseColWidth="10" defaultColWidth="8.83203125" defaultRowHeight="15" x14ac:dyDescent="0.2"/>
  <sheetData>
    <row r="1" spans="1:21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12</v>
      </c>
      <c r="M1" s="1" t="s">
        <v>13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47</v>
      </c>
      <c r="T1" s="1" t="s">
        <v>46</v>
      </c>
      <c r="U1" s="1" t="s">
        <v>48</v>
      </c>
    </row>
    <row r="2" spans="1:21" ht="16" x14ac:dyDescent="0.2">
      <c r="A2" s="1">
        <v>2589274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1.0000001190000001</v>
      </c>
      <c r="H2" s="2">
        <v>0.99999994039999995</v>
      </c>
      <c r="I2" s="1">
        <v>0</v>
      </c>
      <c r="J2" s="1">
        <v>0</v>
      </c>
      <c r="K2" s="1">
        <v>0</v>
      </c>
      <c r="L2" s="1">
        <f>F2*0.14+G2*0.21+H2*0.21+I2*0.08+J2*0.05+K2*0.05</f>
        <v>0.560000012474</v>
      </c>
      <c r="M2" s="1"/>
      <c r="O2" s="1"/>
      <c r="P2" s="1"/>
      <c r="Q2" s="1"/>
      <c r="R2" s="1"/>
      <c r="S2" s="1"/>
      <c r="T2" s="1"/>
      <c r="U2" s="1"/>
    </row>
    <row r="3" spans="1:21" ht="16" x14ac:dyDescent="0.2">
      <c r="A3" s="1"/>
      <c r="B3" s="1"/>
      <c r="C3" s="1"/>
      <c r="D3" s="1"/>
      <c r="E3" s="1"/>
      <c r="F3" s="2"/>
      <c r="G3" s="2"/>
      <c r="H3" s="2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</row>
    <row r="4" spans="1:21" ht="16" x14ac:dyDescent="0.2">
      <c r="A4" s="1">
        <v>3455113</v>
      </c>
      <c r="B4" s="1" t="s">
        <v>29</v>
      </c>
      <c r="C4" s="1" t="s">
        <v>15</v>
      </c>
      <c r="D4" s="1" t="s">
        <v>15</v>
      </c>
      <c r="E4" s="1" t="s">
        <v>30</v>
      </c>
      <c r="F4" s="2">
        <v>0.14098625849999999</v>
      </c>
      <c r="G4" s="2">
        <v>0.82697874309999997</v>
      </c>
      <c r="H4" s="2">
        <v>0.68500357869999995</v>
      </c>
      <c r="I4" s="1">
        <v>0</v>
      </c>
      <c r="J4" s="1">
        <v>0</v>
      </c>
      <c r="K4" s="1">
        <v>0</v>
      </c>
      <c r="L4" s="1">
        <f t="shared" ref="L4:L13" si="0">F4*0.14+G4*0.21+H4*0.21+I4*0.08+J4*0.05+K4*0.05</f>
        <v>0.337254363768</v>
      </c>
      <c r="M4" s="1">
        <v>2.6666666666666599</v>
      </c>
      <c r="O4" s="1">
        <v>1</v>
      </c>
      <c r="P4" s="1">
        <v>2.6666666666666599</v>
      </c>
      <c r="Q4" s="1">
        <f>LOG(O4+1, 2)</f>
        <v>1</v>
      </c>
      <c r="R4" s="1">
        <f>P4/Q4</f>
        <v>2.6666666666666599</v>
      </c>
      <c r="S4" s="1">
        <f>R4</f>
        <v>2.6666666666666599</v>
      </c>
      <c r="T4" s="1">
        <v>2.6666666666666599</v>
      </c>
      <c r="U4" s="1">
        <f>S4/T4</f>
        <v>1</v>
      </c>
    </row>
    <row r="5" spans="1:21" ht="16" x14ac:dyDescent="0.2">
      <c r="A5" s="1">
        <v>2420520</v>
      </c>
      <c r="B5" s="1" t="s">
        <v>23</v>
      </c>
      <c r="C5" s="1" t="s">
        <v>15</v>
      </c>
      <c r="D5" s="1" t="s">
        <v>15</v>
      </c>
      <c r="E5" s="1" t="s">
        <v>15</v>
      </c>
      <c r="F5" s="2">
        <v>0.32050845859999999</v>
      </c>
      <c r="G5" s="2">
        <v>0.67613154649999996</v>
      </c>
      <c r="H5" s="2">
        <v>0.68507885930000001</v>
      </c>
      <c r="I5" s="1">
        <v>0</v>
      </c>
      <c r="J5" s="1">
        <v>0</v>
      </c>
      <c r="K5" s="1">
        <v>0</v>
      </c>
      <c r="L5" s="1">
        <f t="shared" si="0"/>
        <v>0.33072536942199998</v>
      </c>
      <c r="M5" s="1">
        <v>1</v>
      </c>
      <c r="O5" s="1">
        <v>2</v>
      </c>
      <c r="P5" s="1">
        <v>1</v>
      </c>
      <c r="Q5" s="1">
        <f t="shared" ref="Q5:Q13" si="1">LOG(O5+1, 2)</f>
        <v>1.5849625007211563</v>
      </c>
      <c r="R5" s="1">
        <f t="shared" ref="R5:R13" si="2">P5/Q5</f>
        <v>0.63092975357145742</v>
      </c>
      <c r="S5" s="1">
        <f>SUM(R$4:R5)</f>
        <v>3.2975964202381172</v>
      </c>
      <c r="T5" s="1">
        <v>4.1388360916667253</v>
      </c>
      <c r="U5" s="1">
        <f t="shared" ref="U5:U13" si="3">S5/T5</f>
        <v>0.79674486913787457</v>
      </c>
    </row>
    <row r="6" spans="1:21" ht="16" x14ac:dyDescent="0.2">
      <c r="A6" s="1">
        <v>560891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5.6643422499999999E-2</v>
      </c>
      <c r="G6" s="2">
        <v>0.83370316030000002</v>
      </c>
      <c r="H6" s="2">
        <v>0.65068912509999999</v>
      </c>
      <c r="I6" s="1">
        <v>0</v>
      </c>
      <c r="J6" s="1">
        <v>0</v>
      </c>
      <c r="K6" s="1">
        <v>0</v>
      </c>
      <c r="L6" s="1">
        <f t="shared" si="0"/>
        <v>0.31965245908399997</v>
      </c>
      <c r="M6" s="1">
        <v>2</v>
      </c>
      <c r="O6" s="1">
        <v>3</v>
      </c>
      <c r="P6" s="1">
        <v>2</v>
      </c>
      <c r="Q6" s="1">
        <f t="shared" si="1"/>
        <v>2</v>
      </c>
      <c r="R6" s="1">
        <f t="shared" si="2"/>
        <v>1</v>
      </c>
      <c r="S6" s="1">
        <f>SUM(R$4:R6)</f>
        <v>4.2975964202381167</v>
      </c>
      <c r="T6" s="1">
        <v>5.1388360916667253</v>
      </c>
      <c r="U6" s="1">
        <f t="shared" si="3"/>
        <v>0.83629762529441531</v>
      </c>
    </row>
    <row r="7" spans="1:21" ht="16" x14ac:dyDescent="0.2">
      <c r="A7" s="1">
        <v>3215885</v>
      </c>
      <c r="B7" s="1" t="s">
        <v>25</v>
      </c>
      <c r="C7" s="1" t="s">
        <v>15</v>
      </c>
      <c r="D7" s="1" t="s">
        <v>15</v>
      </c>
      <c r="E7" s="1" t="s">
        <v>26</v>
      </c>
      <c r="F7" s="2">
        <v>4.1264229909999998E-2</v>
      </c>
      <c r="G7" s="2">
        <v>0.79507398610000002</v>
      </c>
      <c r="H7" s="2">
        <v>0.61719560620000002</v>
      </c>
      <c r="I7" s="1">
        <v>0</v>
      </c>
      <c r="J7" s="1">
        <v>0</v>
      </c>
      <c r="K7" s="1">
        <v>0</v>
      </c>
      <c r="L7" s="1">
        <f t="shared" si="0"/>
        <v>0.3023536065704</v>
      </c>
      <c r="M7" s="1">
        <v>1.6666666666666601</v>
      </c>
      <c r="O7" s="1">
        <v>4</v>
      </c>
      <c r="P7" s="1">
        <v>1.6666666666666601</v>
      </c>
      <c r="Q7" s="1">
        <f t="shared" si="1"/>
        <v>2.3219280948873622</v>
      </c>
      <c r="R7" s="1">
        <f t="shared" si="2"/>
        <v>0.71779426345565234</v>
      </c>
      <c r="S7" s="1">
        <f>SUM(R$4:R7)</f>
        <v>5.0153906836937692</v>
      </c>
      <c r="T7" s="1">
        <v>6.0001892078135111</v>
      </c>
      <c r="U7" s="1">
        <f t="shared" si="3"/>
        <v>0.83587208836059257</v>
      </c>
    </row>
    <row r="8" spans="1:21" ht="16" x14ac:dyDescent="0.2">
      <c r="A8" s="1">
        <v>3386256</v>
      </c>
      <c r="B8" s="1" t="s">
        <v>27</v>
      </c>
      <c r="C8" s="1" t="s">
        <v>15</v>
      </c>
      <c r="D8" s="1" t="s">
        <v>15</v>
      </c>
      <c r="E8" s="1" t="s">
        <v>28</v>
      </c>
      <c r="F8" s="2">
        <v>8.3597077399999997E-2</v>
      </c>
      <c r="G8" s="2">
        <v>0.71682608130000003</v>
      </c>
      <c r="H8" s="2">
        <v>0.65927791599999996</v>
      </c>
      <c r="I8" s="1">
        <v>0</v>
      </c>
      <c r="J8" s="1">
        <v>0</v>
      </c>
      <c r="K8" s="1">
        <v>0</v>
      </c>
      <c r="L8" s="1">
        <f t="shared" si="0"/>
        <v>0.30068543026899996</v>
      </c>
      <c r="M8" s="1">
        <v>1.6666666666666601</v>
      </c>
      <c r="O8" s="1">
        <v>5</v>
      </c>
      <c r="P8" s="1">
        <v>1.6666666666666601</v>
      </c>
      <c r="Q8" s="1">
        <f t="shared" si="1"/>
        <v>2.5849625007211561</v>
      </c>
      <c r="R8" s="1">
        <f t="shared" si="2"/>
        <v>0.64475467872423342</v>
      </c>
      <c r="S8" s="1">
        <f>SUM(R$4:R8)</f>
        <v>5.6601453624180023</v>
      </c>
      <c r="T8" s="1">
        <v>6.6449438865377441</v>
      </c>
      <c r="U8" s="1">
        <f t="shared" si="3"/>
        <v>0.85179731523167801</v>
      </c>
    </row>
    <row r="9" spans="1:21" ht="16" x14ac:dyDescent="0.2">
      <c r="A9" s="1">
        <v>3455261</v>
      </c>
      <c r="B9" s="1" t="s">
        <v>31</v>
      </c>
      <c r="C9" s="1" t="s">
        <v>15</v>
      </c>
      <c r="D9" s="1" t="s">
        <v>15</v>
      </c>
      <c r="E9" s="1" t="s">
        <v>15</v>
      </c>
      <c r="F9" s="2">
        <v>0.21232609699999999</v>
      </c>
      <c r="G9" s="2">
        <v>0.62633919719999998</v>
      </c>
      <c r="H9" s="2">
        <v>0.57902312280000001</v>
      </c>
      <c r="I9" s="1">
        <v>0</v>
      </c>
      <c r="J9" s="1">
        <v>0</v>
      </c>
      <c r="K9" s="1">
        <v>0</v>
      </c>
      <c r="L9" s="1">
        <f t="shared" si="0"/>
        <v>0.28285174077999997</v>
      </c>
      <c r="M9" s="1">
        <v>1</v>
      </c>
      <c r="O9" s="1">
        <v>6</v>
      </c>
      <c r="P9" s="1">
        <v>1</v>
      </c>
      <c r="Q9" s="1">
        <f t="shared" si="1"/>
        <v>2.8073549220576042</v>
      </c>
      <c r="R9" s="1">
        <f t="shared" si="2"/>
        <v>0.35620718710802218</v>
      </c>
      <c r="S9" s="1">
        <f>SUM(R$4:R9)</f>
        <v>6.0163525495260242</v>
      </c>
      <c r="T9" s="1">
        <v>7.2386225317177786</v>
      </c>
      <c r="U9" s="1">
        <f t="shared" si="3"/>
        <v>0.83114605343266867</v>
      </c>
    </row>
    <row r="10" spans="1:21" ht="16" x14ac:dyDescent="0.2">
      <c r="A10" s="1">
        <v>2994622</v>
      </c>
      <c r="B10" s="1" t="s">
        <v>24</v>
      </c>
      <c r="C10" s="1"/>
      <c r="D10" s="1"/>
      <c r="E10" s="1"/>
      <c r="F10" s="2">
        <v>0.23557492420000001</v>
      </c>
      <c r="G10" s="2">
        <v>0.62653815749999997</v>
      </c>
      <c r="H10" s="2">
        <v>0.56232154369999998</v>
      </c>
      <c r="I10" s="1">
        <v>0</v>
      </c>
      <c r="J10" s="1">
        <v>0</v>
      </c>
      <c r="K10" s="1">
        <v>0</v>
      </c>
      <c r="L10" s="1">
        <f t="shared" si="0"/>
        <v>0.28264102664000001</v>
      </c>
      <c r="M10" s="1">
        <v>0.66666666666666596</v>
      </c>
      <c r="O10" s="1">
        <v>7</v>
      </c>
      <c r="P10" s="1">
        <v>0.66666666666666596</v>
      </c>
      <c r="Q10" s="1">
        <f t="shared" si="1"/>
        <v>3</v>
      </c>
      <c r="R10" s="1">
        <f t="shared" si="2"/>
        <v>0.22222222222222199</v>
      </c>
      <c r="S10" s="1">
        <f>SUM(R$4:R10)</f>
        <v>6.2385747717482465</v>
      </c>
      <c r="T10" s="1">
        <v>7.5719558650511116</v>
      </c>
      <c r="U10" s="1">
        <f t="shared" si="3"/>
        <v>0.82390532683144946</v>
      </c>
    </row>
    <row r="11" spans="1:21" ht="16" x14ac:dyDescent="0.2">
      <c r="A11" s="1">
        <v>3462200</v>
      </c>
      <c r="B11" s="1" t="s">
        <v>32</v>
      </c>
      <c r="C11" s="1" t="s">
        <v>15</v>
      </c>
      <c r="D11" s="1" t="s">
        <v>15</v>
      </c>
      <c r="E11" s="1" t="s">
        <v>33</v>
      </c>
      <c r="F11" s="2">
        <v>9.2000021700000004E-2</v>
      </c>
      <c r="G11" s="2">
        <v>0.68541777130000003</v>
      </c>
      <c r="H11" s="2">
        <v>0.58977782729999995</v>
      </c>
      <c r="I11" s="1">
        <v>0</v>
      </c>
      <c r="J11" s="1">
        <v>0</v>
      </c>
      <c r="K11" s="1">
        <v>0</v>
      </c>
      <c r="L11" s="1">
        <f t="shared" si="0"/>
        <v>0.28067107874399999</v>
      </c>
      <c r="M11" s="1">
        <v>2</v>
      </c>
      <c r="O11" s="1">
        <v>8</v>
      </c>
      <c r="P11" s="1">
        <v>2</v>
      </c>
      <c r="Q11" s="1">
        <f t="shared" si="1"/>
        <v>3.1699250014423126</v>
      </c>
      <c r="R11" s="1">
        <f t="shared" si="2"/>
        <v>0.63092975357145742</v>
      </c>
      <c r="S11" s="1">
        <f>SUM(R$4:R11)</f>
        <v>6.8695045253197042</v>
      </c>
      <c r="T11" s="1">
        <v>7.8874207418368405</v>
      </c>
      <c r="U11" s="1">
        <f t="shared" si="3"/>
        <v>0.87094434925756459</v>
      </c>
    </row>
    <row r="12" spans="1:21" ht="16" x14ac:dyDescent="0.2">
      <c r="A12" s="1">
        <v>72773</v>
      </c>
      <c r="B12" s="1" t="s">
        <v>17</v>
      </c>
      <c r="C12" s="1" t="s">
        <v>15</v>
      </c>
      <c r="D12" s="1" t="s">
        <v>15</v>
      </c>
      <c r="E12" s="1" t="s">
        <v>18</v>
      </c>
      <c r="F12" s="2">
        <v>3.782102373E-2</v>
      </c>
      <c r="G12" s="2">
        <v>0.56116557119999999</v>
      </c>
      <c r="H12" s="2">
        <v>0.61276102070000005</v>
      </c>
      <c r="I12" s="1">
        <v>0</v>
      </c>
      <c r="J12" s="1">
        <v>0</v>
      </c>
      <c r="K12" s="1">
        <v>0</v>
      </c>
      <c r="L12" s="1">
        <f t="shared" si="0"/>
        <v>0.25181952762120002</v>
      </c>
      <c r="M12" s="1">
        <v>0.66666666666666596</v>
      </c>
      <c r="O12" s="1">
        <v>9</v>
      </c>
      <c r="P12" s="1">
        <v>0.66666666666666596</v>
      </c>
      <c r="Q12" s="1">
        <f t="shared" si="1"/>
        <v>3.3219280948873626</v>
      </c>
      <c r="R12" s="1">
        <f t="shared" si="2"/>
        <v>0.20068666377598723</v>
      </c>
      <c r="S12" s="1">
        <f>SUM(R$4:R12)</f>
        <v>7.0701911890956914</v>
      </c>
      <c r="T12" s="1">
        <v>8.0881074056128277</v>
      </c>
      <c r="U12" s="1">
        <f t="shared" si="3"/>
        <v>0.87414655055016421</v>
      </c>
    </row>
    <row r="13" spans="1:21" ht="16" x14ac:dyDescent="0.2">
      <c r="A13" s="1">
        <v>490298</v>
      </c>
      <c r="B13" s="1" t="s">
        <v>19</v>
      </c>
      <c r="C13" s="1" t="s">
        <v>15</v>
      </c>
      <c r="D13" s="1" t="s">
        <v>15</v>
      </c>
      <c r="E13" s="1" t="s">
        <v>20</v>
      </c>
      <c r="F13" s="2">
        <v>3.3090143230000001E-2</v>
      </c>
      <c r="G13" s="2">
        <v>0.6754391193</v>
      </c>
      <c r="H13" s="2">
        <v>0.33495402340000002</v>
      </c>
      <c r="I13" s="1">
        <v>0</v>
      </c>
      <c r="J13" s="1">
        <v>0</v>
      </c>
      <c r="K13" s="1">
        <v>0</v>
      </c>
      <c r="L13" s="1">
        <f t="shared" si="0"/>
        <v>0.21681518001919997</v>
      </c>
      <c r="M13" s="1">
        <v>2.3333333333333299</v>
      </c>
      <c r="O13" s="1">
        <v>10</v>
      </c>
      <c r="P13" s="1">
        <v>2.3333333333333299</v>
      </c>
      <c r="Q13" s="1">
        <f t="shared" si="1"/>
        <v>3.4594316186372978</v>
      </c>
      <c r="R13" s="1">
        <f t="shared" si="2"/>
        <v>0.67448459474173728</v>
      </c>
      <c r="S13" s="1">
        <f>SUM(R$4:R13)</f>
        <v>7.7446757838374287</v>
      </c>
      <c r="T13" s="1">
        <v>8.2808172898247534</v>
      </c>
      <c r="U13" s="1">
        <f t="shared" si="3"/>
        <v>0.93525500114027138</v>
      </c>
    </row>
  </sheetData>
  <sortState ref="A4:M13">
    <sortCondition descending="1" ref="L4:L1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"/>
  <sheetViews>
    <sheetView workbookViewId="0">
      <selection activeCell="R13" sqref="L1:R13"/>
    </sheetView>
  </sheetViews>
  <sheetFormatPr baseColWidth="10" defaultColWidth="8.83203125" defaultRowHeight="15" x14ac:dyDescent="0.2"/>
  <sheetData>
    <row r="1" spans="1:18" x14ac:dyDescent="0.2">
      <c r="A1" s="1"/>
      <c r="B1" s="1"/>
      <c r="C1" s="1"/>
      <c r="D1" s="1"/>
      <c r="E1" s="1"/>
      <c r="F1" s="1" t="s">
        <v>1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47</v>
      </c>
      <c r="Q1" s="1" t="s">
        <v>46</v>
      </c>
      <c r="R1" s="1" t="s">
        <v>48</v>
      </c>
    </row>
    <row r="2" spans="1:18" ht="16" x14ac:dyDescent="0.2">
      <c r="A2" s="1">
        <v>2589274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1.0000001190000001</v>
      </c>
      <c r="G2" s="1">
        <v>1</v>
      </c>
      <c r="H2" s="1">
        <v>1</v>
      </c>
      <c r="I2">
        <f>0.74*F2+0.1*G2+0.16*H2</f>
        <v>1.00000008806</v>
      </c>
      <c r="J2" s="1"/>
      <c r="L2" s="1"/>
      <c r="M2" s="1"/>
      <c r="N2" s="1"/>
      <c r="O2" s="1"/>
      <c r="P2" s="1"/>
      <c r="Q2" s="1"/>
      <c r="R2" s="1"/>
    </row>
    <row r="3" spans="1:18" ht="16" x14ac:dyDescent="0.2">
      <c r="A3" s="1"/>
      <c r="B3" s="1"/>
      <c r="C3" s="1"/>
      <c r="D3" s="1"/>
      <c r="E3" s="1"/>
      <c r="F3" s="2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6" x14ac:dyDescent="0.2">
      <c r="A4" s="1">
        <v>3455113</v>
      </c>
      <c r="B4" s="1" t="s">
        <v>29</v>
      </c>
      <c r="C4" s="1" t="s">
        <v>15</v>
      </c>
      <c r="D4" s="1" t="s">
        <v>15</v>
      </c>
      <c r="E4" s="1" t="s">
        <v>30</v>
      </c>
      <c r="F4" s="2">
        <v>0.82697874309999997</v>
      </c>
      <c r="G4" s="1">
        <v>1</v>
      </c>
      <c r="H4" s="1">
        <v>1</v>
      </c>
      <c r="I4">
        <f t="shared" ref="I4:I13" si="0">0.74*F4+0.1*G4+0.16*H4</f>
        <v>0.871964269894</v>
      </c>
      <c r="J4" s="1">
        <v>2.6666666666666599</v>
      </c>
      <c r="L4" s="1">
        <v>1</v>
      </c>
      <c r="M4" s="1">
        <v>2.6666666666666599</v>
      </c>
      <c r="N4" s="1">
        <f>LOG(L4+1, 2)</f>
        <v>1</v>
      </c>
      <c r="O4" s="1">
        <f>M4/N4</f>
        <v>2.6666666666666599</v>
      </c>
      <c r="P4" s="1">
        <f>O4</f>
        <v>2.6666666666666599</v>
      </c>
      <c r="Q4" s="1">
        <v>2.6666666666666599</v>
      </c>
      <c r="R4" s="1">
        <f>P4/Q4</f>
        <v>1</v>
      </c>
    </row>
    <row r="5" spans="1:18" ht="16" x14ac:dyDescent="0.2">
      <c r="A5" s="1">
        <v>560891</v>
      </c>
      <c r="B5" s="1" t="s">
        <v>21</v>
      </c>
      <c r="C5" s="1" t="s">
        <v>15</v>
      </c>
      <c r="D5" s="1" t="s">
        <v>15</v>
      </c>
      <c r="E5" s="1" t="s">
        <v>22</v>
      </c>
      <c r="F5" s="2">
        <v>0.83370316030000002</v>
      </c>
      <c r="G5" s="1">
        <v>1</v>
      </c>
      <c r="H5" s="1">
        <v>0.33333333333333298</v>
      </c>
      <c r="I5">
        <f t="shared" si="0"/>
        <v>0.77027367195533325</v>
      </c>
      <c r="J5" s="1">
        <v>2</v>
      </c>
      <c r="L5" s="1">
        <v>2</v>
      </c>
      <c r="M5" s="1">
        <v>2</v>
      </c>
      <c r="N5" s="1">
        <f t="shared" ref="N5:N13" si="1">LOG(L5+1, 2)</f>
        <v>1.5849625007211563</v>
      </c>
      <c r="O5" s="1">
        <f t="shared" ref="O5:O13" si="2">M5/N5</f>
        <v>1.2618595071429148</v>
      </c>
      <c r="P5" s="1">
        <f>SUM(O$4:O5)</f>
        <v>3.9285261738095745</v>
      </c>
      <c r="Q5" s="1">
        <v>4.1388360916667253</v>
      </c>
      <c r="R5" s="1">
        <f t="shared" ref="R5:R13" si="3">P5/Q5</f>
        <v>0.94918621728446895</v>
      </c>
    </row>
    <row r="6" spans="1:18" ht="16" x14ac:dyDescent="0.2">
      <c r="A6" s="1">
        <v>3215885</v>
      </c>
      <c r="B6" s="1" t="s">
        <v>25</v>
      </c>
      <c r="C6" s="1" t="s">
        <v>15</v>
      </c>
      <c r="D6" s="1" t="s">
        <v>15</v>
      </c>
      <c r="E6" s="1" t="s">
        <v>26</v>
      </c>
      <c r="F6" s="2">
        <v>0.79507398610000002</v>
      </c>
      <c r="G6" s="1">
        <v>1</v>
      </c>
      <c r="H6" s="1">
        <v>0.33333333333333298</v>
      </c>
      <c r="I6">
        <f t="shared" si="0"/>
        <v>0.74168808304733325</v>
      </c>
      <c r="J6" s="1">
        <v>1.6666666666666601</v>
      </c>
      <c r="L6" s="1">
        <v>3</v>
      </c>
      <c r="M6" s="1">
        <v>1.6666666666666601</v>
      </c>
      <c r="N6" s="1">
        <f t="shared" si="1"/>
        <v>2</v>
      </c>
      <c r="O6" s="1">
        <f t="shared" si="2"/>
        <v>0.83333333333333004</v>
      </c>
      <c r="P6" s="1">
        <f>SUM(O$4:O6)</f>
        <v>4.7618595071429048</v>
      </c>
      <c r="Q6" s="1">
        <v>5.1388360916667253</v>
      </c>
      <c r="R6" s="1">
        <f t="shared" si="3"/>
        <v>0.92664164067518406</v>
      </c>
    </row>
    <row r="7" spans="1:18" ht="16" x14ac:dyDescent="0.2">
      <c r="A7" s="1">
        <v>3386256</v>
      </c>
      <c r="B7" s="1" t="s">
        <v>27</v>
      </c>
      <c r="C7" s="1" t="s">
        <v>15</v>
      </c>
      <c r="D7" s="1" t="s">
        <v>15</v>
      </c>
      <c r="E7" s="1" t="s">
        <v>28</v>
      </c>
      <c r="F7" s="2">
        <v>0.71682608130000003</v>
      </c>
      <c r="G7" s="1">
        <v>1</v>
      </c>
      <c r="H7" s="1">
        <v>0.33333333333333298</v>
      </c>
      <c r="I7">
        <f t="shared" si="0"/>
        <v>0.68378463349533325</v>
      </c>
      <c r="J7" s="1">
        <v>1.6666666666666601</v>
      </c>
      <c r="L7" s="1">
        <v>4</v>
      </c>
      <c r="M7" s="1">
        <v>1.6666666666666601</v>
      </c>
      <c r="N7" s="1">
        <f t="shared" si="1"/>
        <v>2.3219280948873622</v>
      </c>
      <c r="O7" s="1">
        <f t="shared" si="2"/>
        <v>0.71779426345565234</v>
      </c>
      <c r="P7" s="1">
        <f>SUM(O$4:O7)</f>
        <v>5.4796537705985573</v>
      </c>
      <c r="Q7" s="1">
        <v>6.0001892078135111</v>
      </c>
      <c r="R7" s="1">
        <f t="shared" si="3"/>
        <v>0.91324682952712444</v>
      </c>
    </row>
    <row r="8" spans="1:18" ht="16" x14ac:dyDescent="0.2">
      <c r="A8" s="1">
        <v>72773</v>
      </c>
      <c r="B8" s="1" t="s">
        <v>17</v>
      </c>
      <c r="C8" s="1" t="s">
        <v>15</v>
      </c>
      <c r="D8" s="1" t="s">
        <v>15</v>
      </c>
      <c r="E8" s="1" t="s">
        <v>18</v>
      </c>
      <c r="F8" s="2">
        <v>0.56116557119999999</v>
      </c>
      <c r="G8" s="1">
        <v>1</v>
      </c>
      <c r="H8" s="1">
        <v>1</v>
      </c>
      <c r="I8">
        <f t="shared" si="0"/>
        <v>0.67526252268800002</v>
      </c>
      <c r="J8" s="1">
        <v>0.66666666666666596</v>
      </c>
      <c r="L8" s="1">
        <v>5</v>
      </c>
      <c r="M8" s="1">
        <v>0.66666666666666596</v>
      </c>
      <c r="N8" s="1">
        <f t="shared" si="1"/>
        <v>2.5849625007211561</v>
      </c>
      <c r="O8" s="1">
        <f t="shared" si="2"/>
        <v>0.25790187148969412</v>
      </c>
      <c r="P8" s="1">
        <f>SUM(O$4:O8)</f>
        <v>5.7375556420882514</v>
      </c>
      <c r="Q8" s="1">
        <v>6.6449438865377441</v>
      </c>
      <c r="R8" s="1">
        <f t="shared" si="3"/>
        <v>0.86344681611415763</v>
      </c>
    </row>
    <row r="9" spans="1:18" ht="16" x14ac:dyDescent="0.2">
      <c r="A9" s="1">
        <v>3462200</v>
      </c>
      <c r="B9" s="1" t="s">
        <v>32</v>
      </c>
      <c r="C9" s="1" t="s">
        <v>15</v>
      </c>
      <c r="D9" s="1" t="s">
        <v>15</v>
      </c>
      <c r="E9" s="1" t="s">
        <v>33</v>
      </c>
      <c r="F9" s="2">
        <v>0.68541777130000003</v>
      </c>
      <c r="G9" s="1">
        <v>1</v>
      </c>
      <c r="H9" s="1">
        <v>0.33333333333333298</v>
      </c>
      <c r="I9">
        <f t="shared" si="0"/>
        <v>0.66054248409533323</v>
      </c>
      <c r="J9" s="1">
        <v>2</v>
      </c>
      <c r="L9" s="1">
        <v>6</v>
      </c>
      <c r="M9" s="1">
        <v>2</v>
      </c>
      <c r="N9" s="1">
        <f t="shared" si="1"/>
        <v>2.8073549220576042</v>
      </c>
      <c r="O9" s="1">
        <f t="shared" si="2"/>
        <v>0.71241437421604437</v>
      </c>
      <c r="P9" s="1">
        <f>SUM(O$4:O9)</f>
        <v>6.4499700163042961</v>
      </c>
      <c r="Q9" s="1">
        <v>7.2386225317177786</v>
      </c>
      <c r="R9" s="1">
        <f t="shared" si="3"/>
        <v>0.8910493658209403</v>
      </c>
    </row>
    <row r="10" spans="1:18" ht="16" x14ac:dyDescent="0.2">
      <c r="A10" s="1">
        <v>490298</v>
      </c>
      <c r="B10" s="1" t="s">
        <v>19</v>
      </c>
      <c r="C10" s="1" t="s">
        <v>15</v>
      </c>
      <c r="D10" s="1" t="s">
        <v>15</v>
      </c>
      <c r="E10" s="1" t="s">
        <v>20</v>
      </c>
      <c r="F10" s="2">
        <v>0.6754391193</v>
      </c>
      <c r="G10" s="1">
        <v>1</v>
      </c>
      <c r="H10" s="1">
        <v>0.33333333333333298</v>
      </c>
      <c r="I10">
        <f t="shared" si="0"/>
        <v>0.65315828161533318</v>
      </c>
      <c r="J10" s="1">
        <v>2.3333333333333299</v>
      </c>
      <c r="L10" s="1">
        <v>7</v>
      </c>
      <c r="M10" s="1">
        <v>2.3333333333333299</v>
      </c>
      <c r="N10" s="1">
        <f t="shared" si="1"/>
        <v>3</v>
      </c>
      <c r="O10" s="1">
        <f t="shared" si="2"/>
        <v>0.77777777777777668</v>
      </c>
      <c r="P10" s="1">
        <f>SUM(O$4:O10)</f>
        <v>7.2277477940820729</v>
      </c>
      <c r="Q10" s="1">
        <v>7.5719558650511116</v>
      </c>
      <c r="R10" s="1">
        <f t="shared" si="3"/>
        <v>0.9545417224950089</v>
      </c>
    </row>
    <row r="11" spans="1:18" ht="16" x14ac:dyDescent="0.2">
      <c r="A11" s="1">
        <v>2420520</v>
      </c>
      <c r="B11" s="1" t="s">
        <v>23</v>
      </c>
      <c r="C11" s="1" t="s">
        <v>15</v>
      </c>
      <c r="D11" s="1" t="s">
        <v>15</v>
      </c>
      <c r="E11" s="1" t="s">
        <v>15</v>
      </c>
      <c r="F11" s="2">
        <v>0.67613154649999996</v>
      </c>
      <c r="G11" s="1">
        <v>0</v>
      </c>
      <c r="H11" s="1">
        <v>0</v>
      </c>
      <c r="I11">
        <f t="shared" si="0"/>
        <v>0.50033734441</v>
      </c>
      <c r="J11" s="1">
        <v>1</v>
      </c>
      <c r="L11" s="1">
        <v>8</v>
      </c>
      <c r="M11" s="1">
        <v>1</v>
      </c>
      <c r="N11" s="1">
        <f t="shared" si="1"/>
        <v>3.1699250014423126</v>
      </c>
      <c r="O11" s="1">
        <f t="shared" si="2"/>
        <v>0.31546487678572871</v>
      </c>
      <c r="P11" s="1">
        <f>SUM(O$4:O11)</f>
        <v>7.5432126708678018</v>
      </c>
      <c r="Q11" s="1">
        <v>7.8874207418368405</v>
      </c>
      <c r="R11" s="1">
        <f t="shared" si="3"/>
        <v>0.95635986943827234</v>
      </c>
    </row>
    <row r="12" spans="1:18" ht="16" x14ac:dyDescent="0.2">
      <c r="A12" s="1">
        <v>2994622</v>
      </c>
      <c r="B12" s="1" t="s">
        <v>24</v>
      </c>
      <c r="C12" s="1"/>
      <c r="D12" s="1"/>
      <c r="E12" s="1"/>
      <c r="F12" s="2">
        <v>0.62653815749999997</v>
      </c>
      <c r="G12" s="1">
        <v>0</v>
      </c>
      <c r="H12" s="1">
        <v>0</v>
      </c>
      <c r="I12">
        <f t="shared" si="0"/>
        <v>0.46363823654999997</v>
      </c>
      <c r="J12" s="1">
        <v>0.66666666666666596</v>
      </c>
      <c r="L12" s="1">
        <v>9</v>
      </c>
      <c r="M12" s="1">
        <v>0.66666666666666596</v>
      </c>
      <c r="N12" s="1">
        <f t="shared" si="1"/>
        <v>3.3219280948873626</v>
      </c>
      <c r="O12" s="1">
        <f t="shared" si="2"/>
        <v>0.20068666377598723</v>
      </c>
      <c r="P12" s="1">
        <f>SUM(O$4:O12)</f>
        <v>7.743899334643789</v>
      </c>
      <c r="Q12" s="1">
        <v>8.0881074056128277</v>
      </c>
      <c r="R12" s="1">
        <f t="shared" si="3"/>
        <v>0.95744269286901751</v>
      </c>
    </row>
    <row r="13" spans="1:18" ht="16" x14ac:dyDescent="0.2">
      <c r="A13" s="1">
        <v>3455261</v>
      </c>
      <c r="B13" s="1" t="s">
        <v>31</v>
      </c>
      <c r="C13" s="1" t="s">
        <v>15</v>
      </c>
      <c r="D13" s="1" t="s">
        <v>15</v>
      </c>
      <c r="E13" s="1" t="s">
        <v>15</v>
      </c>
      <c r="F13" s="2">
        <v>0.62633919719999998</v>
      </c>
      <c r="G13" s="1">
        <v>0</v>
      </c>
      <c r="H13" s="1">
        <v>0</v>
      </c>
      <c r="I13">
        <f t="shared" si="0"/>
        <v>0.46349100592799997</v>
      </c>
      <c r="J13" s="1">
        <v>1</v>
      </c>
      <c r="L13" s="1">
        <v>10</v>
      </c>
      <c r="M13" s="1">
        <v>1</v>
      </c>
      <c r="N13" s="1">
        <f t="shared" si="1"/>
        <v>3.4594316186372978</v>
      </c>
      <c r="O13" s="1">
        <f t="shared" si="2"/>
        <v>0.28906482631788782</v>
      </c>
      <c r="P13" s="1">
        <f>SUM(O$4:O13)</f>
        <v>8.0329641609616775</v>
      </c>
      <c r="Q13" s="1">
        <v>8.2808172898247534</v>
      </c>
      <c r="R13" s="1">
        <f t="shared" si="3"/>
        <v>0.97006900162286747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"/>
  <sheetViews>
    <sheetView workbookViewId="0">
      <selection activeCell="R4" sqref="R4:R13"/>
    </sheetView>
  </sheetViews>
  <sheetFormatPr baseColWidth="10" defaultColWidth="8.83203125" defaultRowHeight="15" x14ac:dyDescent="0.2"/>
  <sheetData>
    <row r="1" spans="1:18" x14ac:dyDescent="0.2">
      <c r="A1" s="1"/>
      <c r="B1" s="1"/>
      <c r="C1" s="1"/>
      <c r="D1" s="1"/>
      <c r="E1" s="1"/>
      <c r="F1" s="1" t="s">
        <v>0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47</v>
      </c>
      <c r="Q1" s="1" t="s">
        <v>46</v>
      </c>
      <c r="R1" s="1" t="s">
        <v>48</v>
      </c>
    </row>
    <row r="2" spans="1:18" ht="16" x14ac:dyDescent="0.2">
      <c r="A2" s="1">
        <v>2589274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>
        <v>1</v>
      </c>
      <c r="H2" s="1">
        <v>1</v>
      </c>
      <c r="I2">
        <f>0.74*F2+0.1*G2+0.16*H2</f>
        <v>1</v>
      </c>
      <c r="J2" s="1"/>
      <c r="L2" s="1"/>
      <c r="M2" s="1"/>
      <c r="N2" s="1"/>
      <c r="O2" s="1"/>
      <c r="P2" s="1"/>
      <c r="Q2" s="1"/>
      <c r="R2" s="1"/>
    </row>
    <row r="3" spans="1:18" ht="16" x14ac:dyDescent="0.2">
      <c r="A3" s="1"/>
      <c r="B3" s="1"/>
      <c r="C3" s="1"/>
      <c r="D3" s="1"/>
      <c r="E3" s="1"/>
      <c r="F3" s="2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6" x14ac:dyDescent="0.2">
      <c r="A4" s="1">
        <v>3455113</v>
      </c>
      <c r="B4" s="1" t="s">
        <v>29</v>
      </c>
      <c r="C4" s="1" t="s">
        <v>15</v>
      </c>
      <c r="D4" s="1" t="s">
        <v>15</v>
      </c>
      <c r="E4" s="1" t="s">
        <v>30</v>
      </c>
      <c r="F4" s="2">
        <v>0.14098625849999999</v>
      </c>
      <c r="G4" s="1">
        <v>1</v>
      </c>
      <c r="H4" s="1">
        <v>1</v>
      </c>
      <c r="I4">
        <f t="shared" ref="I4:I13" si="0">0.74*F4+0.1*G4+0.16*H4</f>
        <v>0.36432983128999996</v>
      </c>
      <c r="J4" s="1">
        <v>2.6666666666666599</v>
      </c>
      <c r="L4" s="1">
        <v>1</v>
      </c>
      <c r="M4" s="1">
        <v>2.6666666666666599</v>
      </c>
      <c r="N4" s="1">
        <f>LOG(L4+1, 2)</f>
        <v>1</v>
      </c>
      <c r="O4" s="1">
        <f>M4/N4</f>
        <v>2.6666666666666599</v>
      </c>
      <c r="P4" s="1">
        <f>O4</f>
        <v>2.6666666666666599</v>
      </c>
      <c r="Q4" s="1">
        <v>2.6666666666666599</v>
      </c>
      <c r="R4" s="1">
        <f>P4/Q4</f>
        <v>1</v>
      </c>
    </row>
    <row r="5" spans="1:18" ht="16" x14ac:dyDescent="0.2">
      <c r="A5" s="1">
        <v>72773</v>
      </c>
      <c r="B5" s="1" t="s">
        <v>17</v>
      </c>
      <c r="C5" s="1" t="s">
        <v>15</v>
      </c>
      <c r="D5" s="1" t="s">
        <v>15</v>
      </c>
      <c r="E5" s="1" t="s">
        <v>18</v>
      </c>
      <c r="F5" s="2">
        <v>3.782102373E-2</v>
      </c>
      <c r="G5" s="1">
        <v>1</v>
      </c>
      <c r="H5" s="1">
        <v>1</v>
      </c>
      <c r="I5">
        <f t="shared" si="0"/>
        <v>0.2879875575602</v>
      </c>
      <c r="J5" s="1">
        <v>0.66666666666666596</v>
      </c>
      <c r="L5" s="1">
        <v>2</v>
      </c>
      <c r="M5" s="1">
        <v>0.66666666666666596</v>
      </c>
      <c r="N5" s="1">
        <f t="shared" ref="N5:N13" si="1">LOG(L5+1, 2)</f>
        <v>1.5849625007211563</v>
      </c>
      <c r="O5" s="1">
        <f t="shared" ref="O5:O13" si="2">M5/N5</f>
        <v>0.4206198357143045</v>
      </c>
      <c r="P5" s="1">
        <f>SUM(O$4:O5)</f>
        <v>3.0872865023809641</v>
      </c>
      <c r="Q5" s="1">
        <v>4.1388360916667253</v>
      </c>
      <c r="R5" s="1">
        <f t="shared" ref="R5:R13" si="3">P5/Q5</f>
        <v>0.74593108642234296</v>
      </c>
    </row>
    <row r="6" spans="1:18" ht="16" x14ac:dyDescent="0.2">
      <c r="A6" s="1">
        <v>2420520</v>
      </c>
      <c r="B6" s="1" t="s">
        <v>23</v>
      </c>
      <c r="C6" s="1" t="s">
        <v>15</v>
      </c>
      <c r="D6" s="1" t="s">
        <v>15</v>
      </c>
      <c r="E6" s="1" t="s">
        <v>15</v>
      </c>
      <c r="F6" s="2">
        <v>0.32050845859999999</v>
      </c>
      <c r="G6" s="1">
        <v>0</v>
      </c>
      <c r="H6" s="1">
        <v>0</v>
      </c>
      <c r="I6">
        <f t="shared" si="0"/>
        <v>0.237176259364</v>
      </c>
      <c r="J6" s="1">
        <v>1</v>
      </c>
      <c r="L6" s="1">
        <v>3</v>
      </c>
      <c r="M6" s="1">
        <v>1</v>
      </c>
      <c r="N6" s="1">
        <f t="shared" si="1"/>
        <v>2</v>
      </c>
      <c r="O6" s="1">
        <f t="shared" si="2"/>
        <v>0.5</v>
      </c>
      <c r="P6" s="1">
        <f>SUM(O$4:O6)</f>
        <v>3.5872865023809641</v>
      </c>
      <c r="Q6" s="1">
        <v>5.1388360916667253</v>
      </c>
      <c r="R6" s="1">
        <f t="shared" si="3"/>
        <v>0.69807373467276068</v>
      </c>
    </row>
    <row r="7" spans="1:18" ht="16" x14ac:dyDescent="0.2">
      <c r="A7" s="1">
        <v>3462200</v>
      </c>
      <c r="B7" s="1" t="s">
        <v>32</v>
      </c>
      <c r="C7" s="1" t="s">
        <v>15</v>
      </c>
      <c r="D7" s="1" t="s">
        <v>15</v>
      </c>
      <c r="E7" s="1" t="s">
        <v>33</v>
      </c>
      <c r="F7" s="2">
        <v>9.2000021700000004E-2</v>
      </c>
      <c r="G7" s="1">
        <v>1</v>
      </c>
      <c r="H7" s="1">
        <v>0.33333333333333298</v>
      </c>
      <c r="I7">
        <f t="shared" si="0"/>
        <v>0.22141334939133328</v>
      </c>
      <c r="J7" s="1">
        <v>2</v>
      </c>
      <c r="L7" s="1">
        <v>4</v>
      </c>
      <c r="M7" s="1">
        <v>2</v>
      </c>
      <c r="N7" s="1">
        <f t="shared" si="1"/>
        <v>2.3219280948873622</v>
      </c>
      <c r="O7" s="1">
        <f t="shared" si="2"/>
        <v>0.86135311614678611</v>
      </c>
      <c r="P7" s="1">
        <f>SUM(O$4:O7)</f>
        <v>4.4486396185277499</v>
      </c>
      <c r="Q7" s="1">
        <v>6.0001892078135111</v>
      </c>
      <c r="R7" s="1">
        <f t="shared" si="3"/>
        <v>0.7414165561203776</v>
      </c>
    </row>
    <row r="8" spans="1:18" ht="16" x14ac:dyDescent="0.2">
      <c r="A8" s="1">
        <v>3386256</v>
      </c>
      <c r="B8" s="1" t="s">
        <v>27</v>
      </c>
      <c r="C8" s="1" t="s">
        <v>15</v>
      </c>
      <c r="D8" s="1" t="s">
        <v>15</v>
      </c>
      <c r="E8" s="1" t="s">
        <v>28</v>
      </c>
      <c r="F8" s="2">
        <v>8.3597077399999997E-2</v>
      </c>
      <c r="G8" s="1">
        <v>1</v>
      </c>
      <c r="H8" s="1">
        <v>0.33333333333333298</v>
      </c>
      <c r="I8">
        <f t="shared" si="0"/>
        <v>0.2151951706093333</v>
      </c>
      <c r="J8" s="1">
        <v>1.6666666666666601</v>
      </c>
      <c r="L8" s="1">
        <v>5</v>
      </c>
      <c r="M8" s="1">
        <v>1.6666666666666601</v>
      </c>
      <c r="N8" s="1">
        <f t="shared" si="1"/>
        <v>2.5849625007211561</v>
      </c>
      <c r="O8" s="1">
        <f t="shared" si="2"/>
        <v>0.64475467872423342</v>
      </c>
      <c r="P8" s="1">
        <f>SUM(O$4:O8)</f>
        <v>5.093394297251983</v>
      </c>
      <c r="Q8" s="1">
        <v>6.6449438865377441</v>
      </c>
      <c r="R8" s="1">
        <f t="shared" si="3"/>
        <v>0.76650674320529522</v>
      </c>
    </row>
    <row r="9" spans="1:18" ht="16" x14ac:dyDescent="0.2">
      <c r="A9" s="1">
        <v>560891</v>
      </c>
      <c r="B9" s="1" t="s">
        <v>21</v>
      </c>
      <c r="C9" s="1" t="s">
        <v>15</v>
      </c>
      <c r="D9" s="1" t="s">
        <v>15</v>
      </c>
      <c r="E9" s="1" t="s">
        <v>22</v>
      </c>
      <c r="F9" s="2">
        <v>5.6643422499999999E-2</v>
      </c>
      <c r="G9" s="1">
        <v>1</v>
      </c>
      <c r="H9" s="1">
        <v>0.33333333333333298</v>
      </c>
      <c r="I9">
        <f t="shared" si="0"/>
        <v>0.19524946598333329</v>
      </c>
      <c r="J9" s="1">
        <v>2</v>
      </c>
      <c r="L9" s="1">
        <v>6</v>
      </c>
      <c r="M9" s="1">
        <v>2</v>
      </c>
      <c r="N9" s="1">
        <f t="shared" si="1"/>
        <v>2.8073549220576042</v>
      </c>
      <c r="O9" s="1">
        <f t="shared" si="2"/>
        <v>0.71241437421604437</v>
      </c>
      <c r="P9" s="1">
        <f>SUM(O$4:O9)</f>
        <v>5.8058086714680277</v>
      </c>
      <c r="Q9" s="1">
        <v>7.2386225317177786</v>
      </c>
      <c r="R9" s="1">
        <f t="shared" si="3"/>
        <v>0.80205987341216789</v>
      </c>
    </row>
    <row r="10" spans="1:18" ht="16" x14ac:dyDescent="0.2">
      <c r="A10" s="1">
        <v>3215885</v>
      </c>
      <c r="B10" s="1" t="s">
        <v>25</v>
      </c>
      <c r="C10" s="1" t="s">
        <v>15</v>
      </c>
      <c r="D10" s="1" t="s">
        <v>15</v>
      </c>
      <c r="E10" s="1" t="s">
        <v>26</v>
      </c>
      <c r="F10" s="2">
        <v>4.1264229909999998E-2</v>
      </c>
      <c r="G10" s="1">
        <v>1</v>
      </c>
      <c r="H10" s="1">
        <v>0.33333333333333298</v>
      </c>
      <c r="I10">
        <f t="shared" si="0"/>
        <v>0.18386886346673328</v>
      </c>
      <c r="J10" s="1">
        <v>1.6666666666666601</v>
      </c>
      <c r="L10" s="1">
        <v>7</v>
      </c>
      <c r="M10" s="1">
        <v>1.6666666666666601</v>
      </c>
      <c r="N10" s="1">
        <f t="shared" si="1"/>
        <v>3</v>
      </c>
      <c r="O10" s="1">
        <f t="shared" si="2"/>
        <v>0.55555555555555336</v>
      </c>
      <c r="P10" s="1">
        <f>SUM(O$4:O10)</f>
        <v>6.3613642270235813</v>
      </c>
      <c r="Q10" s="1">
        <v>7.5719558650511116</v>
      </c>
      <c r="R10" s="1">
        <f t="shared" si="3"/>
        <v>0.84012167270875149</v>
      </c>
    </row>
    <row r="11" spans="1:18" ht="16" x14ac:dyDescent="0.2">
      <c r="A11" s="1">
        <v>490298</v>
      </c>
      <c r="B11" s="1" t="s">
        <v>19</v>
      </c>
      <c r="C11" s="1" t="s">
        <v>15</v>
      </c>
      <c r="D11" s="1" t="s">
        <v>15</v>
      </c>
      <c r="E11" s="1" t="s">
        <v>20</v>
      </c>
      <c r="F11" s="2">
        <v>3.3090143230000001E-2</v>
      </c>
      <c r="G11" s="1">
        <v>1</v>
      </c>
      <c r="H11" s="1">
        <v>0.33333333333333298</v>
      </c>
      <c r="I11">
        <f t="shared" si="0"/>
        <v>0.1778200393235333</v>
      </c>
      <c r="J11" s="1">
        <v>2.3333333333333299</v>
      </c>
      <c r="L11" s="1">
        <v>8</v>
      </c>
      <c r="M11" s="1">
        <v>2.3333333333333299</v>
      </c>
      <c r="N11" s="1">
        <f t="shared" si="1"/>
        <v>3.1699250014423126</v>
      </c>
      <c r="O11" s="1">
        <f t="shared" si="2"/>
        <v>0.7360847125000326</v>
      </c>
      <c r="P11" s="1">
        <f>SUM(O$4:O11)</f>
        <v>7.0974489395236136</v>
      </c>
      <c r="Q11" s="1">
        <v>7.8874207418368405</v>
      </c>
      <c r="R11" s="1">
        <f t="shared" si="3"/>
        <v>0.89984408995414433</v>
      </c>
    </row>
    <row r="12" spans="1:18" ht="16" x14ac:dyDescent="0.2">
      <c r="A12" s="1">
        <v>2994622</v>
      </c>
      <c r="B12" s="1" t="s">
        <v>24</v>
      </c>
      <c r="C12" s="1"/>
      <c r="D12" s="1"/>
      <c r="E12" s="1"/>
      <c r="F12" s="2">
        <v>0.23557492420000001</v>
      </c>
      <c r="G12" s="1">
        <v>0</v>
      </c>
      <c r="H12" s="1">
        <v>0</v>
      </c>
      <c r="I12">
        <f t="shared" si="0"/>
        <v>0.17432544390800001</v>
      </c>
      <c r="J12" s="1">
        <v>0.66666666666666596</v>
      </c>
      <c r="L12" s="1">
        <v>9</v>
      </c>
      <c r="M12" s="1">
        <v>0.66666666666666596</v>
      </c>
      <c r="N12" s="1">
        <f t="shared" si="1"/>
        <v>3.3219280948873626</v>
      </c>
      <c r="O12" s="1">
        <f t="shared" si="2"/>
        <v>0.20068666377598723</v>
      </c>
      <c r="P12" s="1">
        <f>SUM(O$4:O12)</f>
        <v>7.2981356032996008</v>
      </c>
      <c r="Q12" s="1">
        <v>8.0881074056128277</v>
      </c>
      <c r="R12" s="1">
        <f t="shared" si="3"/>
        <v>0.90232921464853233</v>
      </c>
    </row>
    <row r="13" spans="1:18" ht="16" x14ac:dyDescent="0.2">
      <c r="A13" s="1">
        <v>3455261</v>
      </c>
      <c r="B13" s="1" t="s">
        <v>31</v>
      </c>
      <c r="C13" s="1" t="s">
        <v>15</v>
      </c>
      <c r="D13" s="1" t="s">
        <v>15</v>
      </c>
      <c r="E13" s="1" t="s">
        <v>15</v>
      </c>
      <c r="F13" s="2">
        <v>0.21232609699999999</v>
      </c>
      <c r="G13" s="1">
        <v>0</v>
      </c>
      <c r="H13" s="1">
        <v>0</v>
      </c>
      <c r="I13">
        <f t="shared" si="0"/>
        <v>0.15712131177999999</v>
      </c>
      <c r="J13" s="1">
        <v>1</v>
      </c>
      <c r="L13" s="1">
        <v>10</v>
      </c>
      <c r="M13" s="1">
        <v>1</v>
      </c>
      <c r="N13" s="1">
        <f t="shared" si="1"/>
        <v>3.4594316186372978</v>
      </c>
      <c r="O13" s="1">
        <f t="shared" si="2"/>
        <v>0.28906482631788782</v>
      </c>
      <c r="P13" s="1">
        <f>SUM(O$4:O13)</f>
        <v>7.5872004296174884</v>
      </c>
      <c r="Q13" s="1">
        <v>8.2808172898247534</v>
      </c>
      <c r="R13" s="1">
        <f t="shared" si="3"/>
        <v>0.9162381156435413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3"/>
  <sheetViews>
    <sheetView workbookViewId="0">
      <selection activeCell="R4" sqref="R4:R13"/>
    </sheetView>
  </sheetViews>
  <sheetFormatPr baseColWidth="10" defaultColWidth="8.83203125" defaultRowHeight="15" x14ac:dyDescent="0.2"/>
  <sheetData>
    <row r="1" spans="1:18" x14ac:dyDescent="0.2">
      <c r="A1" s="1"/>
      <c r="B1" s="1"/>
      <c r="C1" s="1"/>
      <c r="D1" s="1"/>
      <c r="E1" s="1"/>
      <c r="F1" s="1" t="s">
        <v>2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47</v>
      </c>
      <c r="Q1" s="1" t="s">
        <v>46</v>
      </c>
      <c r="R1" s="1" t="s">
        <v>48</v>
      </c>
    </row>
    <row r="2" spans="1:18" ht="16" x14ac:dyDescent="0.2">
      <c r="A2" s="1">
        <v>2589274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0.99999994039999995</v>
      </c>
      <c r="G2" s="1">
        <v>1</v>
      </c>
      <c r="H2" s="1">
        <v>1</v>
      </c>
      <c r="I2">
        <f>0.74*F2+0.1*G2+0.16*H2</f>
        <v>0.99999995589599999</v>
      </c>
      <c r="J2" s="1"/>
      <c r="L2" s="1"/>
      <c r="M2" s="1"/>
      <c r="N2" s="1"/>
      <c r="O2" s="1"/>
      <c r="P2" s="1"/>
      <c r="Q2" s="1"/>
      <c r="R2" s="1"/>
    </row>
    <row r="3" spans="1:18" ht="16" x14ac:dyDescent="0.2">
      <c r="A3" s="1"/>
      <c r="B3" s="1"/>
      <c r="C3" s="1"/>
      <c r="D3" s="1"/>
      <c r="E3" s="1"/>
      <c r="F3" s="2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6" x14ac:dyDescent="0.2">
      <c r="A4" s="1">
        <v>3455113</v>
      </c>
      <c r="B4" s="1" t="s">
        <v>29</v>
      </c>
      <c r="C4" s="1" t="s">
        <v>15</v>
      </c>
      <c r="D4" s="1" t="s">
        <v>15</v>
      </c>
      <c r="E4" s="1" t="s">
        <v>30</v>
      </c>
      <c r="F4" s="2">
        <v>0.68500357869999995</v>
      </c>
      <c r="G4" s="1">
        <v>1</v>
      </c>
      <c r="H4" s="1">
        <v>1</v>
      </c>
      <c r="I4">
        <f t="shared" ref="I4:I13" si="0">0.74*F4+0.1*G4+0.16*H4</f>
        <v>0.76690264823799992</v>
      </c>
      <c r="J4" s="1">
        <v>2.6666666666666599</v>
      </c>
      <c r="L4" s="1">
        <v>1</v>
      </c>
      <c r="M4" s="1">
        <v>2.6666666666666599</v>
      </c>
      <c r="N4" s="1">
        <f>LOG(L4+1, 2)</f>
        <v>1</v>
      </c>
      <c r="O4" s="1">
        <f>M4/N4</f>
        <v>2.6666666666666599</v>
      </c>
      <c r="P4" s="1">
        <f>O4</f>
        <v>2.6666666666666599</v>
      </c>
      <c r="Q4" s="1">
        <v>2.6666666666666599</v>
      </c>
      <c r="R4" s="1">
        <f>P4/Q4</f>
        <v>1</v>
      </c>
    </row>
    <row r="5" spans="1:18" ht="16" x14ac:dyDescent="0.2">
      <c r="A5" s="1">
        <v>72773</v>
      </c>
      <c r="B5" s="1" t="s">
        <v>17</v>
      </c>
      <c r="C5" s="1" t="s">
        <v>15</v>
      </c>
      <c r="D5" s="1" t="s">
        <v>15</v>
      </c>
      <c r="E5" s="1" t="s">
        <v>18</v>
      </c>
      <c r="F5" s="2">
        <v>0.61276102070000005</v>
      </c>
      <c r="G5" s="1">
        <v>1</v>
      </c>
      <c r="H5" s="1">
        <v>1</v>
      </c>
      <c r="I5">
        <f t="shared" si="0"/>
        <v>0.71344315531800007</v>
      </c>
      <c r="J5" s="1">
        <v>0.66666666666666596</v>
      </c>
      <c r="L5" s="1">
        <v>2</v>
      </c>
      <c r="M5" s="1">
        <v>0.66666666666666596</v>
      </c>
      <c r="N5" s="1">
        <f t="shared" ref="N5:N13" si="1">LOG(L5+1, 2)</f>
        <v>1.5849625007211563</v>
      </c>
      <c r="O5" s="1">
        <f t="shared" ref="O5:O13" si="2">M5/N5</f>
        <v>0.4206198357143045</v>
      </c>
      <c r="P5" s="1">
        <f>SUM(O$4:O5)</f>
        <v>3.0872865023809641</v>
      </c>
      <c r="Q5" s="1">
        <v>4.1388360916667253</v>
      </c>
      <c r="R5" s="1">
        <f t="shared" ref="R5:R13" si="3">P5/Q5</f>
        <v>0.74593108642234296</v>
      </c>
    </row>
    <row r="6" spans="1:18" ht="16" x14ac:dyDescent="0.2">
      <c r="A6" s="1">
        <v>3386256</v>
      </c>
      <c r="B6" s="1" t="s">
        <v>27</v>
      </c>
      <c r="C6" s="1" t="s">
        <v>15</v>
      </c>
      <c r="D6" s="1" t="s">
        <v>15</v>
      </c>
      <c r="E6" s="1" t="s">
        <v>28</v>
      </c>
      <c r="F6" s="2">
        <v>0.65927791599999996</v>
      </c>
      <c r="G6" s="1">
        <v>1</v>
      </c>
      <c r="H6" s="1">
        <v>0.33333333333333298</v>
      </c>
      <c r="I6">
        <f t="shared" si="0"/>
        <v>0.64119899117333323</v>
      </c>
      <c r="J6" s="1">
        <v>1.6666666666666601</v>
      </c>
      <c r="L6" s="1">
        <v>3</v>
      </c>
      <c r="M6" s="1">
        <v>1.6666666666666601</v>
      </c>
      <c r="N6" s="1">
        <f t="shared" si="1"/>
        <v>2</v>
      </c>
      <c r="O6" s="1">
        <f t="shared" si="2"/>
        <v>0.83333333333333004</v>
      </c>
      <c r="P6" s="1">
        <f>SUM(O$4:O6)</f>
        <v>3.9206198357142941</v>
      </c>
      <c r="Q6" s="1">
        <v>5.1388360916667253</v>
      </c>
      <c r="R6" s="1">
        <f t="shared" si="3"/>
        <v>0.76293926596959893</v>
      </c>
    </row>
    <row r="7" spans="1:18" ht="16" x14ac:dyDescent="0.2">
      <c r="A7" s="1">
        <v>560891</v>
      </c>
      <c r="B7" s="1" t="s">
        <v>21</v>
      </c>
      <c r="C7" s="1" t="s">
        <v>15</v>
      </c>
      <c r="D7" s="1" t="s">
        <v>15</v>
      </c>
      <c r="E7" s="1" t="s">
        <v>22</v>
      </c>
      <c r="F7" s="2">
        <v>0.65068912509999999</v>
      </c>
      <c r="G7" s="1">
        <v>1</v>
      </c>
      <c r="H7" s="1">
        <v>0.33333333333333298</v>
      </c>
      <c r="I7">
        <f t="shared" si="0"/>
        <v>0.63484328590733319</v>
      </c>
      <c r="J7" s="1">
        <v>2</v>
      </c>
      <c r="L7" s="1">
        <v>4</v>
      </c>
      <c r="M7" s="1">
        <v>2</v>
      </c>
      <c r="N7" s="1">
        <f t="shared" si="1"/>
        <v>2.3219280948873622</v>
      </c>
      <c r="O7" s="1">
        <f t="shared" si="2"/>
        <v>0.86135311614678611</v>
      </c>
      <c r="P7" s="1">
        <f>SUM(O$4:O7)</f>
        <v>4.7819729518610803</v>
      </c>
      <c r="Q7" s="1">
        <v>6.0001892078135111</v>
      </c>
      <c r="R7" s="1">
        <f t="shared" si="3"/>
        <v>0.79697035980697806</v>
      </c>
    </row>
    <row r="8" spans="1:18" ht="16" x14ac:dyDescent="0.2">
      <c r="A8" s="1">
        <v>3215885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0.61719560620000002</v>
      </c>
      <c r="G8" s="1">
        <v>1</v>
      </c>
      <c r="H8" s="1">
        <v>0.33333333333333298</v>
      </c>
      <c r="I8">
        <f t="shared" si="0"/>
        <v>0.61005808192133326</v>
      </c>
      <c r="J8" s="1">
        <v>1.6666666666666601</v>
      </c>
      <c r="L8" s="1">
        <v>5</v>
      </c>
      <c r="M8" s="1">
        <v>1.6666666666666601</v>
      </c>
      <c r="N8" s="1">
        <f t="shared" si="1"/>
        <v>2.5849625007211561</v>
      </c>
      <c r="O8" s="1">
        <f t="shared" si="2"/>
        <v>0.64475467872423342</v>
      </c>
      <c r="P8" s="1">
        <f>SUM(O$4:O8)</f>
        <v>5.4267276305853134</v>
      </c>
      <c r="Q8" s="1">
        <v>6.6449438865377441</v>
      </c>
      <c r="R8" s="1">
        <f t="shared" si="3"/>
        <v>0.81667019665576657</v>
      </c>
    </row>
    <row r="9" spans="1:18" ht="16" x14ac:dyDescent="0.2">
      <c r="A9" s="1">
        <v>3462200</v>
      </c>
      <c r="B9" s="1" t="s">
        <v>32</v>
      </c>
      <c r="C9" s="1" t="s">
        <v>15</v>
      </c>
      <c r="D9" s="1" t="s">
        <v>15</v>
      </c>
      <c r="E9" s="1" t="s">
        <v>33</v>
      </c>
      <c r="F9" s="2">
        <v>0.58977782729999995</v>
      </c>
      <c r="G9" s="1">
        <v>1</v>
      </c>
      <c r="H9" s="1">
        <v>0.33333333333333298</v>
      </c>
      <c r="I9">
        <f t="shared" si="0"/>
        <v>0.58976892553533322</v>
      </c>
      <c r="J9" s="1">
        <v>2</v>
      </c>
      <c r="L9" s="1">
        <v>6</v>
      </c>
      <c r="M9" s="1">
        <v>2</v>
      </c>
      <c r="N9" s="1">
        <f t="shared" si="1"/>
        <v>2.8073549220576042</v>
      </c>
      <c r="O9" s="1">
        <f t="shared" si="2"/>
        <v>0.71241437421604437</v>
      </c>
      <c r="P9" s="1">
        <f>SUM(O$4:O9)</f>
        <v>6.1391420048013581</v>
      </c>
      <c r="Q9" s="1">
        <v>7.2386225317177786</v>
      </c>
      <c r="R9" s="1">
        <f t="shared" si="3"/>
        <v>0.84810915031157097</v>
      </c>
    </row>
    <row r="10" spans="1:18" ht="16" x14ac:dyDescent="0.2">
      <c r="A10" s="1">
        <v>2420520</v>
      </c>
      <c r="B10" s="1" t="s">
        <v>23</v>
      </c>
      <c r="C10" s="1" t="s">
        <v>15</v>
      </c>
      <c r="D10" s="1" t="s">
        <v>15</v>
      </c>
      <c r="E10" s="1" t="s">
        <v>15</v>
      </c>
      <c r="F10" s="2">
        <v>0.68507885930000001</v>
      </c>
      <c r="G10" s="1">
        <v>0</v>
      </c>
      <c r="H10" s="1">
        <v>0</v>
      </c>
      <c r="I10">
        <f t="shared" si="0"/>
        <v>0.506958355882</v>
      </c>
      <c r="J10" s="1">
        <v>1</v>
      </c>
      <c r="L10" s="1">
        <v>7</v>
      </c>
      <c r="M10" s="1">
        <v>1</v>
      </c>
      <c r="N10" s="1">
        <f t="shared" si="1"/>
        <v>3</v>
      </c>
      <c r="O10" s="1">
        <f t="shared" si="2"/>
        <v>0.33333333333333331</v>
      </c>
      <c r="P10" s="1">
        <f>SUM(O$4:O10)</f>
        <v>6.4724753381346911</v>
      </c>
      <c r="Q10" s="1">
        <v>7.5719558650511116</v>
      </c>
      <c r="R10" s="1">
        <f t="shared" si="3"/>
        <v>0.85479570318269427</v>
      </c>
    </row>
    <row r="11" spans="1:18" ht="16" x14ac:dyDescent="0.2">
      <c r="A11" s="1">
        <v>3455261</v>
      </c>
      <c r="B11" s="1" t="s">
        <v>31</v>
      </c>
      <c r="C11" s="1" t="s">
        <v>15</v>
      </c>
      <c r="D11" s="1" t="s">
        <v>15</v>
      </c>
      <c r="E11" s="1" t="s">
        <v>15</v>
      </c>
      <c r="F11" s="2">
        <v>0.57902312280000001</v>
      </c>
      <c r="G11" s="1">
        <v>0</v>
      </c>
      <c r="H11" s="1">
        <v>0</v>
      </c>
      <c r="I11">
        <f t="shared" si="0"/>
        <v>0.42847711087200002</v>
      </c>
      <c r="J11" s="1">
        <v>1</v>
      </c>
      <c r="L11" s="1">
        <v>8</v>
      </c>
      <c r="M11" s="1">
        <v>1</v>
      </c>
      <c r="N11" s="1">
        <f t="shared" si="1"/>
        <v>3.1699250014423126</v>
      </c>
      <c r="O11" s="1">
        <f t="shared" si="2"/>
        <v>0.31546487678572871</v>
      </c>
      <c r="P11" s="1">
        <f>SUM(O$4:O11)</f>
        <v>6.78794021492042</v>
      </c>
      <c r="Q11" s="1">
        <v>7.8874207418368405</v>
      </c>
      <c r="R11" s="1">
        <f t="shared" si="3"/>
        <v>0.86060328681535869</v>
      </c>
    </row>
    <row r="12" spans="1:18" ht="16" x14ac:dyDescent="0.2">
      <c r="A12" s="1">
        <v>2994622</v>
      </c>
      <c r="B12" s="1" t="s">
        <v>24</v>
      </c>
      <c r="C12" s="1"/>
      <c r="D12" s="1"/>
      <c r="E12" s="1"/>
      <c r="F12" s="2">
        <v>0.56232154369999998</v>
      </c>
      <c r="G12" s="1">
        <v>0</v>
      </c>
      <c r="H12" s="1">
        <v>0</v>
      </c>
      <c r="I12">
        <f t="shared" si="0"/>
        <v>0.41611794233799998</v>
      </c>
      <c r="J12" s="1">
        <v>0.66666666666666596</v>
      </c>
      <c r="L12" s="1">
        <v>9</v>
      </c>
      <c r="M12" s="1">
        <v>0.66666666666666596</v>
      </c>
      <c r="N12" s="1">
        <f t="shared" si="1"/>
        <v>3.3219280948873626</v>
      </c>
      <c r="O12" s="1">
        <f t="shared" si="2"/>
        <v>0.20068666377598723</v>
      </c>
      <c r="P12" s="1">
        <f>SUM(O$4:O12)</f>
        <v>6.9886268786964072</v>
      </c>
      <c r="Q12" s="1">
        <v>8.0881074056128277</v>
      </c>
      <c r="R12" s="1">
        <f t="shared" si="3"/>
        <v>0.8640620763575142</v>
      </c>
    </row>
    <row r="13" spans="1:18" ht="16" x14ac:dyDescent="0.2">
      <c r="A13" s="1">
        <v>490298</v>
      </c>
      <c r="B13" s="1" t="s">
        <v>19</v>
      </c>
      <c r="C13" s="1" t="s">
        <v>15</v>
      </c>
      <c r="D13" s="1" t="s">
        <v>15</v>
      </c>
      <c r="E13" s="1" t="s">
        <v>20</v>
      </c>
      <c r="F13" s="2">
        <v>0.33495402340000002</v>
      </c>
      <c r="G13" s="1">
        <v>1</v>
      </c>
      <c r="H13" s="1">
        <v>0.33333333333333298</v>
      </c>
      <c r="I13">
        <f t="shared" si="0"/>
        <v>0.40119931064933329</v>
      </c>
      <c r="J13" s="1">
        <v>2.3333333333333299</v>
      </c>
      <c r="L13" s="1">
        <v>10</v>
      </c>
      <c r="M13" s="1">
        <v>2.3333333333333299</v>
      </c>
      <c r="N13" s="1">
        <f t="shared" si="1"/>
        <v>3.4594316186372978</v>
      </c>
      <c r="O13" s="1">
        <f t="shared" si="2"/>
        <v>0.67448459474173728</v>
      </c>
      <c r="P13" s="1">
        <f>SUM(O$4:O13)</f>
        <v>7.6631114734381445</v>
      </c>
      <c r="Q13" s="1">
        <v>8.2808172898247534</v>
      </c>
      <c r="R13" s="1">
        <f t="shared" si="3"/>
        <v>0.92540521125304509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Q9</vt:lpstr>
      <vt:lpstr>Q9 - noFea</vt:lpstr>
      <vt:lpstr>All+lab+fea</vt:lpstr>
      <vt:lpstr>All+lab+noFea</vt:lpstr>
      <vt:lpstr>All+noLab+fea</vt:lpstr>
      <vt:lpstr>All+noLab+noFea</vt:lpstr>
      <vt:lpstr>ELMo+lab</vt:lpstr>
      <vt:lpstr>TF-IDF+lab</vt:lpstr>
      <vt:lpstr>USE+lab</vt:lpstr>
      <vt:lpstr>ELMo</vt:lpstr>
      <vt:lpstr>TF-IDF</vt:lpstr>
      <vt:lpstr>USE</vt:lpstr>
      <vt:lpstr>GS</vt:lpstr>
      <vt:lpstr>Chart</vt:lpstr>
    </vt:vector>
  </TitlesOfParts>
  <Company>Pace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卢煜</dc:creator>
  <cp:lastModifiedBy>Lu, Yu</cp:lastModifiedBy>
  <dcterms:created xsi:type="dcterms:W3CDTF">2019-09-02T18:44:55Z</dcterms:created>
  <dcterms:modified xsi:type="dcterms:W3CDTF">2019-09-06T19:52:28Z</dcterms:modified>
</cp:coreProperties>
</file>