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yu/Documents/Master Thesis/rating/lab_10q_sp/Glucose_top10mix_sp/xlsx/"/>
    </mc:Choice>
  </mc:AlternateContent>
  <xr:revisionPtr revIDLastSave="0" documentId="13_ncr:1_{A2E4029F-AE3A-4B45-97AD-18B50A9F0F57}" xr6:coauthVersionLast="36" xr6:coauthVersionMax="36" xr10:uidLastSave="{00000000-0000-0000-0000-000000000000}"/>
  <bookViews>
    <workbookView xWindow="1960" yWindow="1260" windowWidth="26840" windowHeight="14940" activeTab="5" xr2:uid="{FA6ED005-F635-1F48-A250-85A7121C2686}"/>
  </bookViews>
  <sheets>
    <sheet name="Q1" sheetId="1" r:id="rId1"/>
    <sheet name="GS" sheetId="2" r:id="rId2"/>
    <sheet name="all+lab+fea" sheetId="3" r:id="rId3"/>
    <sheet name="all+lab+noFea" sheetId="4" r:id="rId4"/>
    <sheet name="all+noLab+fea" sheetId="5" r:id="rId5"/>
    <sheet name="all+noLab+noFea" sheetId="6" r:id="rId6"/>
    <sheet name="TF-IDF+lab" sheetId="7" r:id="rId7"/>
    <sheet name="ELMo+lab" sheetId="8" r:id="rId8"/>
    <sheet name="USE+lab" sheetId="9" r:id="rId9"/>
    <sheet name="TF-IDF" sheetId="10" r:id="rId10"/>
    <sheet name="ELMo" sheetId="11" r:id="rId11"/>
    <sheet name="USE" sheetId="12" r:id="rId1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6" l="1"/>
  <c r="K13" i="12" l="1"/>
  <c r="L13" i="12" s="1"/>
  <c r="K12" i="12"/>
  <c r="L12" i="12" s="1"/>
  <c r="K11" i="12"/>
  <c r="L11" i="12" s="1"/>
  <c r="K10" i="12"/>
  <c r="L10" i="12" s="1"/>
  <c r="K9" i="12"/>
  <c r="L9" i="12" s="1"/>
  <c r="K8" i="12"/>
  <c r="L8" i="12" s="1"/>
  <c r="K7" i="12"/>
  <c r="L7" i="12" s="1"/>
  <c r="K6" i="12"/>
  <c r="L6" i="12" s="1"/>
  <c r="K5" i="12"/>
  <c r="L5" i="12" s="1"/>
  <c r="K4" i="12"/>
  <c r="L4" i="12" s="1"/>
  <c r="K13" i="11"/>
  <c r="L13" i="11" s="1"/>
  <c r="K12" i="11"/>
  <c r="L12" i="11" s="1"/>
  <c r="K11" i="11"/>
  <c r="L11" i="11" s="1"/>
  <c r="K10" i="11"/>
  <c r="L10" i="11" s="1"/>
  <c r="K9" i="11"/>
  <c r="L9" i="11" s="1"/>
  <c r="K8" i="11"/>
  <c r="L8" i="11" s="1"/>
  <c r="K7" i="11"/>
  <c r="L7" i="11" s="1"/>
  <c r="K6" i="11"/>
  <c r="L6" i="11" s="1"/>
  <c r="K5" i="11"/>
  <c r="L5" i="11" s="1"/>
  <c r="K4" i="11"/>
  <c r="L4" i="11" s="1"/>
  <c r="K13" i="10"/>
  <c r="L13" i="10" s="1"/>
  <c r="K12" i="10"/>
  <c r="L12" i="10" s="1"/>
  <c r="K11" i="10"/>
  <c r="L11" i="10" s="1"/>
  <c r="K10" i="10"/>
  <c r="L10" i="10" s="1"/>
  <c r="K9" i="10"/>
  <c r="L9" i="10" s="1"/>
  <c r="K8" i="10"/>
  <c r="L8" i="10" s="1"/>
  <c r="K7" i="10"/>
  <c r="L7" i="10" s="1"/>
  <c r="K6" i="10"/>
  <c r="L6" i="10" s="1"/>
  <c r="K5" i="10"/>
  <c r="L5" i="10" s="1"/>
  <c r="K4" i="10"/>
  <c r="L4" i="10" s="1"/>
  <c r="N13" i="9"/>
  <c r="O13" i="9" s="1"/>
  <c r="N12" i="9"/>
  <c r="O12" i="9" s="1"/>
  <c r="N11" i="9"/>
  <c r="O11" i="9" s="1"/>
  <c r="N10" i="9"/>
  <c r="O10" i="9" s="1"/>
  <c r="N9" i="9"/>
  <c r="O9" i="9" s="1"/>
  <c r="N8" i="9"/>
  <c r="O8" i="9" s="1"/>
  <c r="N7" i="9"/>
  <c r="O7" i="9" s="1"/>
  <c r="N6" i="9"/>
  <c r="O6" i="9" s="1"/>
  <c r="N5" i="9"/>
  <c r="O5" i="9" s="1"/>
  <c r="N4" i="9"/>
  <c r="O4" i="9" s="1"/>
  <c r="I4" i="9"/>
  <c r="I9" i="9"/>
  <c r="I6" i="9"/>
  <c r="I5" i="9"/>
  <c r="I8" i="9"/>
  <c r="I7" i="9"/>
  <c r="I10" i="9"/>
  <c r="I11" i="9"/>
  <c r="I12" i="9"/>
  <c r="I13" i="9"/>
  <c r="I2" i="9"/>
  <c r="N13" i="8"/>
  <c r="O13" i="8" s="1"/>
  <c r="N12" i="8"/>
  <c r="O12" i="8" s="1"/>
  <c r="N11" i="8"/>
  <c r="O11" i="8" s="1"/>
  <c r="N10" i="8"/>
  <c r="O10" i="8" s="1"/>
  <c r="N9" i="8"/>
  <c r="O9" i="8" s="1"/>
  <c r="N8" i="8"/>
  <c r="O8" i="8" s="1"/>
  <c r="N7" i="8"/>
  <c r="O7" i="8" s="1"/>
  <c r="N6" i="8"/>
  <c r="O6" i="8" s="1"/>
  <c r="N5" i="8"/>
  <c r="O5" i="8" s="1"/>
  <c r="N4" i="8"/>
  <c r="O4" i="8" s="1"/>
  <c r="I4" i="8"/>
  <c r="I7" i="8"/>
  <c r="I5" i="8"/>
  <c r="I6" i="8"/>
  <c r="I8" i="8"/>
  <c r="I9" i="8"/>
  <c r="I10" i="8"/>
  <c r="I13" i="8"/>
  <c r="I11" i="8"/>
  <c r="I12" i="8"/>
  <c r="I2" i="8"/>
  <c r="N13" i="7"/>
  <c r="O13" i="7" s="1"/>
  <c r="N12" i="7"/>
  <c r="O12" i="7" s="1"/>
  <c r="N11" i="7"/>
  <c r="O11" i="7" s="1"/>
  <c r="N10" i="7"/>
  <c r="O10" i="7" s="1"/>
  <c r="N9" i="7"/>
  <c r="O9" i="7" s="1"/>
  <c r="N8" i="7"/>
  <c r="O8" i="7" s="1"/>
  <c r="N7" i="7"/>
  <c r="O7" i="7" s="1"/>
  <c r="N6" i="7"/>
  <c r="O6" i="7" s="1"/>
  <c r="N5" i="7"/>
  <c r="O5" i="7" s="1"/>
  <c r="N4" i="7"/>
  <c r="O4" i="7" s="1"/>
  <c r="I5" i="7"/>
  <c r="I6" i="7"/>
  <c r="I8" i="7"/>
  <c r="I4" i="7"/>
  <c r="I9" i="7"/>
  <c r="I7" i="7"/>
  <c r="I10" i="7"/>
  <c r="I11" i="7"/>
  <c r="I12" i="7"/>
  <c r="I13" i="7"/>
  <c r="I2" i="7"/>
  <c r="N13" i="6"/>
  <c r="O13" i="6" s="1"/>
  <c r="N12" i="6"/>
  <c r="O12" i="6" s="1"/>
  <c r="N11" i="6"/>
  <c r="O11" i="6" s="1"/>
  <c r="N10" i="6"/>
  <c r="O10" i="6" s="1"/>
  <c r="N9" i="6"/>
  <c r="O9" i="6" s="1"/>
  <c r="N8" i="6"/>
  <c r="O8" i="6" s="1"/>
  <c r="N7" i="6"/>
  <c r="O7" i="6" s="1"/>
  <c r="N6" i="6"/>
  <c r="O6" i="6" s="1"/>
  <c r="N5" i="6"/>
  <c r="O5" i="6" s="1"/>
  <c r="N4" i="6"/>
  <c r="O4" i="6" s="1"/>
  <c r="I4" i="6"/>
  <c r="I12" i="6"/>
  <c r="I8" i="6"/>
  <c r="I7" i="6"/>
  <c r="I9" i="6"/>
  <c r="I6" i="6"/>
  <c r="I5" i="6"/>
  <c r="I10" i="6"/>
  <c r="I11" i="6"/>
  <c r="I13" i="6"/>
  <c r="Q13" i="5"/>
  <c r="R13" i="5" s="1"/>
  <c r="Q12" i="5"/>
  <c r="R12" i="5" s="1"/>
  <c r="Q11" i="5"/>
  <c r="R11" i="5" s="1"/>
  <c r="Q10" i="5"/>
  <c r="R10" i="5" s="1"/>
  <c r="Q9" i="5"/>
  <c r="R9" i="5" s="1"/>
  <c r="Q8" i="5"/>
  <c r="R8" i="5" s="1"/>
  <c r="Q7" i="5"/>
  <c r="R7" i="5" s="1"/>
  <c r="Q6" i="5"/>
  <c r="R6" i="5" s="1"/>
  <c r="Q5" i="5"/>
  <c r="R5" i="5" s="1"/>
  <c r="Q4" i="5"/>
  <c r="R4" i="5" s="1"/>
  <c r="L4" i="5"/>
  <c r="L7" i="5"/>
  <c r="L6" i="5"/>
  <c r="L13" i="5"/>
  <c r="L10" i="5"/>
  <c r="L11" i="5"/>
  <c r="L5" i="5"/>
  <c r="L9" i="5"/>
  <c r="L8" i="5"/>
  <c r="L12" i="5"/>
  <c r="L2" i="5"/>
  <c r="P13" i="4"/>
  <c r="Q13" i="4" s="1"/>
  <c r="Q12" i="4"/>
  <c r="P12" i="4"/>
  <c r="Q11" i="4"/>
  <c r="P11" i="4"/>
  <c r="Q10" i="4"/>
  <c r="P10" i="4"/>
  <c r="Q9" i="4"/>
  <c r="P9" i="4"/>
  <c r="Q8" i="4"/>
  <c r="P8" i="4"/>
  <c r="Q7" i="4"/>
  <c r="P7" i="4"/>
  <c r="Q6" i="4"/>
  <c r="P6" i="4"/>
  <c r="Q5" i="4"/>
  <c r="P5" i="4"/>
  <c r="Q4" i="4"/>
  <c r="P4" i="4"/>
  <c r="K4" i="4"/>
  <c r="K8" i="4"/>
  <c r="K6" i="4"/>
  <c r="K5" i="4"/>
  <c r="K9" i="4"/>
  <c r="K7" i="4"/>
  <c r="K10" i="4"/>
  <c r="K11" i="4"/>
  <c r="K12" i="4"/>
  <c r="K13" i="4"/>
  <c r="K2" i="4"/>
  <c r="S13" i="3"/>
  <c r="T13" i="3" s="1"/>
  <c r="S12" i="3"/>
  <c r="T12" i="3" s="1"/>
  <c r="S11" i="3"/>
  <c r="T11" i="3" s="1"/>
  <c r="S10" i="3"/>
  <c r="T10" i="3" s="1"/>
  <c r="S9" i="3"/>
  <c r="T9" i="3" s="1"/>
  <c r="S8" i="3"/>
  <c r="T8" i="3" s="1"/>
  <c r="S7" i="3"/>
  <c r="T7" i="3" s="1"/>
  <c r="S6" i="3"/>
  <c r="T6" i="3" s="1"/>
  <c r="S5" i="3"/>
  <c r="T5" i="3" s="1"/>
  <c r="S4" i="3"/>
  <c r="T4" i="3" s="1"/>
  <c r="N5" i="3"/>
  <c r="N13" i="3"/>
  <c r="N11" i="3"/>
  <c r="N12" i="3"/>
  <c r="N9" i="3"/>
  <c r="N10" i="3"/>
  <c r="N4" i="3"/>
  <c r="N6" i="3"/>
  <c r="N8" i="3"/>
  <c r="N7" i="3"/>
  <c r="N2" i="3"/>
  <c r="S13" i="2"/>
  <c r="T13" i="2" s="1"/>
  <c r="S12" i="2"/>
  <c r="T12" i="2" s="1"/>
  <c r="S11" i="2"/>
  <c r="T11" i="2" s="1"/>
  <c r="S10" i="2"/>
  <c r="T10" i="2" s="1"/>
  <c r="T9" i="2"/>
  <c r="S9" i="2"/>
  <c r="S8" i="2"/>
  <c r="T8" i="2" s="1"/>
  <c r="S7" i="2"/>
  <c r="T7" i="2" s="1"/>
  <c r="S6" i="2"/>
  <c r="T6" i="2" s="1"/>
  <c r="T5" i="2"/>
  <c r="S5" i="2"/>
  <c r="S4" i="2"/>
  <c r="T4" i="2" s="1"/>
  <c r="N13" i="2"/>
  <c r="N12" i="2"/>
  <c r="N11" i="2"/>
  <c r="N10" i="2"/>
  <c r="N9" i="2"/>
  <c r="N8" i="2"/>
  <c r="N7" i="2"/>
  <c r="N6" i="2"/>
  <c r="N5" i="2"/>
  <c r="N4" i="2"/>
  <c r="N2" i="2"/>
  <c r="N4" i="1"/>
  <c r="N5" i="1"/>
  <c r="N6" i="1"/>
  <c r="N7" i="1"/>
  <c r="N8" i="1"/>
  <c r="N9" i="1"/>
  <c r="N10" i="1"/>
  <c r="N11" i="1"/>
  <c r="N12" i="1"/>
  <c r="N13" i="1"/>
  <c r="N2" i="1"/>
  <c r="M13" i="12" l="1"/>
  <c r="O13" i="12" s="1"/>
  <c r="M12" i="12"/>
  <c r="O12" i="12" s="1"/>
  <c r="M11" i="12"/>
  <c r="O11" i="12" s="1"/>
  <c r="M10" i="12"/>
  <c r="O10" i="12" s="1"/>
  <c r="M9" i="12"/>
  <c r="O9" i="12" s="1"/>
  <c r="M8" i="12"/>
  <c r="O8" i="12" s="1"/>
  <c r="M7" i="12"/>
  <c r="O7" i="12" s="1"/>
  <c r="M6" i="12"/>
  <c r="O6" i="12" s="1"/>
  <c r="M5" i="12"/>
  <c r="O5" i="12" s="1"/>
  <c r="M4" i="12"/>
  <c r="O4" i="12" s="1"/>
  <c r="M13" i="11"/>
  <c r="O13" i="11" s="1"/>
  <c r="M12" i="11"/>
  <c r="O12" i="11" s="1"/>
  <c r="M11" i="11"/>
  <c r="O11" i="11" s="1"/>
  <c r="M10" i="11"/>
  <c r="O10" i="11" s="1"/>
  <c r="M9" i="11"/>
  <c r="O9" i="11" s="1"/>
  <c r="M8" i="11"/>
  <c r="O8" i="11" s="1"/>
  <c r="M7" i="11"/>
  <c r="O7" i="11" s="1"/>
  <c r="M6" i="11"/>
  <c r="O6" i="11" s="1"/>
  <c r="M5" i="11"/>
  <c r="O5" i="11" s="1"/>
  <c r="M4" i="11"/>
  <c r="O4" i="11" s="1"/>
  <c r="M12" i="10"/>
  <c r="O12" i="10" s="1"/>
  <c r="M11" i="10"/>
  <c r="O11" i="10" s="1"/>
  <c r="M10" i="10"/>
  <c r="O10" i="10" s="1"/>
  <c r="M9" i="10"/>
  <c r="O9" i="10" s="1"/>
  <c r="M8" i="10"/>
  <c r="O8" i="10" s="1"/>
  <c r="M7" i="10"/>
  <c r="O7" i="10" s="1"/>
  <c r="M5" i="10"/>
  <c r="O5" i="10" s="1"/>
  <c r="M4" i="10"/>
  <c r="O4" i="10" s="1"/>
  <c r="M13" i="10"/>
  <c r="O13" i="10" s="1"/>
  <c r="M6" i="10"/>
  <c r="O6" i="10" s="1"/>
  <c r="P12" i="9"/>
  <c r="R12" i="9" s="1"/>
  <c r="P6" i="9"/>
  <c r="R6" i="9" s="1"/>
  <c r="P13" i="9"/>
  <c r="R13" i="9" s="1"/>
  <c r="P11" i="9"/>
  <c r="R11" i="9" s="1"/>
  <c r="P10" i="9"/>
  <c r="R10" i="9" s="1"/>
  <c r="P9" i="9"/>
  <c r="R9" i="9" s="1"/>
  <c r="P8" i="9"/>
  <c r="R8" i="9" s="1"/>
  <c r="P7" i="9"/>
  <c r="R7" i="9" s="1"/>
  <c r="P5" i="9"/>
  <c r="R5" i="9" s="1"/>
  <c r="P4" i="9"/>
  <c r="R4" i="9" s="1"/>
  <c r="P13" i="8"/>
  <c r="R13" i="8" s="1"/>
  <c r="P12" i="8"/>
  <c r="R12" i="8" s="1"/>
  <c r="P11" i="8"/>
  <c r="R11" i="8" s="1"/>
  <c r="P10" i="8"/>
  <c r="R10" i="8" s="1"/>
  <c r="P9" i="8"/>
  <c r="R9" i="8" s="1"/>
  <c r="P8" i="8"/>
  <c r="R8" i="8" s="1"/>
  <c r="P7" i="8"/>
  <c r="R7" i="8" s="1"/>
  <c r="P6" i="8"/>
  <c r="R6" i="8" s="1"/>
  <c r="P5" i="8"/>
  <c r="R5" i="8" s="1"/>
  <c r="P4" i="8"/>
  <c r="R4" i="8" s="1"/>
  <c r="P13" i="7"/>
  <c r="R13" i="7" s="1"/>
  <c r="P12" i="7"/>
  <c r="R12" i="7" s="1"/>
  <c r="P11" i="7"/>
  <c r="R11" i="7" s="1"/>
  <c r="P10" i="7"/>
  <c r="R10" i="7" s="1"/>
  <c r="P9" i="7"/>
  <c r="R9" i="7" s="1"/>
  <c r="P8" i="7"/>
  <c r="R8" i="7" s="1"/>
  <c r="P7" i="7"/>
  <c r="R7" i="7" s="1"/>
  <c r="P6" i="7"/>
  <c r="R6" i="7" s="1"/>
  <c r="P5" i="7"/>
  <c r="R5" i="7" s="1"/>
  <c r="P4" i="7"/>
  <c r="R4" i="7" s="1"/>
  <c r="P12" i="6"/>
  <c r="R12" i="6" s="1"/>
  <c r="P11" i="6"/>
  <c r="R11" i="6" s="1"/>
  <c r="P10" i="6"/>
  <c r="R10" i="6" s="1"/>
  <c r="P9" i="6"/>
  <c r="R9" i="6" s="1"/>
  <c r="P8" i="6"/>
  <c r="R8" i="6" s="1"/>
  <c r="P7" i="6"/>
  <c r="R7" i="6" s="1"/>
  <c r="P6" i="6"/>
  <c r="R6" i="6" s="1"/>
  <c r="P5" i="6"/>
  <c r="R5" i="6" s="1"/>
  <c r="P4" i="6"/>
  <c r="R4" i="6" s="1"/>
  <c r="P13" i="6"/>
  <c r="R13" i="6" s="1"/>
  <c r="S13" i="5"/>
  <c r="U13" i="5" s="1"/>
  <c r="S12" i="5"/>
  <c r="U12" i="5" s="1"/>
  <c r="S11" i="5"/>
  <c r="U11" i="5" s="1"/>
  <c r="S10" i="5"/>
  <c r="U10" i="5" s="1"/>
  <c r="S9" i="5"/>
  <c r="U9" i="5" s="1"/>
  <c r="S8" i="5"/>
  <c r="U8" i="5" s="1"/>
  <c r="S7" i="5"/>
  <c r="U7" i="5" s="1"/>
  <c r="S6" i="5"/>
  <c r="U6" i="5" s="1"/>
  <c r="S5" i="5"/>
  <c r="U5" i="5" s="1"/>
  <c r="S4" i="5"/>
  <c r="U4" i="5" s="1"/>
  <c r="R12" i="4"/>
  <c r="T12" i="4" s="1"/>
  <c r="R11" i="4"/>
  <c r="T11" i="4" s="1"/>
  <c r="R4" i="4"/>
  <c r="T4" i="4" s="1"/>
  <c r="R13" i="4"/>
  <c r="T13" i="4" s="1"/>
  <c r="R5" i="4"/>
  <c r="T5" i="4" s="1"/>
  <c r="R6" i="4"/>
  <c r="T6" i="4" s="1"/>
  <c r="R7" i="4"/>
  <c r="T7" i="4" s="1"/>
  <c r="R8" i="4"/>
  <c r="T8" i="4" s="1"/>
  <c r="R9" i="4"/>
  <c r="T9" i="4" s="1"/>
  <c r="R10" i="4"/>
  <c r="T10" i="4" s="1"/>
  <c r="U13" i="3"/>
  <c r="W13" i="3" s="1"/>
  <c r="U12" i="3"/>
  <c r="W12" i="3" s="1"/>
  <c r="U11" i="3"/>
  <c r="W11" i="3" s="1"/>
  <c r="U10" i="3"/>
  <c r="W10" i="3" s="1"/>
  <c r="U8" i="3"/>
  <c r="W8" i="3" s="1"/>
  <c r="U7" i="3"/>
  <c r="W7" i="3" s="1"/>
  <c r="U5" i="3"/>
  <c r="W5" i="3" s="1"/>
  <c r="U9" i="3"/>
  <c r="W9" i="3" s="1"/>
  <c r="U6" i="3"/>
  <c r="W6" i="3" s="1"/>
  <c r="U4" i="3"/>
  <c r="W4" i="3" s="1"/>
  <c r="U13" i="2"/>
  <c r="U11" i="2"/>
  <c r="U7" i="2"/>
  <c r="U8" i="2"/>
  <c r="U4" i="2"/>
  <c r="U9" i="2"/>
  <c r="U5" i="2"/>
  <c r="U10" i="2"/>
  <c r="U6" i="2"/>
  <c r="U12" i="2"/>
</calcChain>
</file>

<file path=xl/sharedStrings.xml><?xml version="1.0" encoding="utf-8"?>
<sst xmlns="http://schemas.openxmlformats.org/spreadsheetml/2006/main" count="638" uniqueCount="36">
  <si>
    <t>TF-IDF</t>
  </si>
  <si>
    <t>ELMo</t>
  </si>
  <si>
    <t>USE</t>
  </si>
  <si>
    <t>Sentence length</t>
  </si>
  <si>
    <t>Stopword count</t>
  </si>
  <si>
    <t>WH question type</t>
  </si>
  <si>
    <t>Glucose test</t>
  </si>
  <si>
    <t>Glucose range</t>
  </si>
  <si>
    <t>GS</t>
  </si>
  <si>
    <t xml:space="preserve">is 80 a normal glucose reading? </t>
  </si>
  <si>
    <t>['Glucose,', '=', '80,']</t>
  </si>
  <si>
    <t>[]</t>
  </si>
  <si>
    <t>Blood sugar level of 80? Is it normal for blood sugar to be 80 two hours after eating?</t>
  </si>
  <si>
    <t>['blood_glucose_measurement,', '=', '80,']</t>
  </si>
  <si>
    <t xml:space="preserve">is 144 a good blood glucose reading after breakfast, it was 63 before.? </t>
  </si>
  <si>
    <t>['Glucose,', '=', '144,', ',', 'Glucose,', '=', '63,']</t>
  </si>
  <si>
    <t xml:space="preserve">is 106 a good glucose reading 2 hrs. after meal? </t>
  </si>
  <si>
    <t>['Glucose,', '=', '106,', ',', 'Glucose,', '=', '2,', 'reading']</t>
  </si>
  <si>
    <t xml:space="preserve">is 3 a normal reading for blood sugar levels? </t>
  </si>
  <si>
    <t>['blood_glucose_measurement,', '=', '3,']</t>
  </si>
  <si>
    <t xml:space="preserve">normal glucose for 80 year old female? </t>
  </si>
  <si>
    <t>is a 13.8 reading on my glucose machine bad? as I am normal at 7</t>
  </si>
  <si>
    <t>['Glucose,', '=', '13.8,', 'reading']</t>
  </si>
  <si>
    <t xml:space="preserve">what is the normal blood sugar level for 27 year old male? </t>
  </si>
  <si>
    <t xml:space="preserve">normal reading diabetic before eat? </t>
  </si>
  <si>
    <t xml:space="preserve">why we leave the glucose for at least 2 hour befure use? </t>
  </si>
  <si>
    <t xml:space="preserve">What are the 5 types of glucose? </t>
  </si>
  <si>
    <t>['Glucose,', '=', '5,']</t>
  </si>
  <si>
    <t>Total</t>
  </si>
  <si>
    <t>i</t>
  </si>
  <si>
    <t>Rel i</t>
  </si>
  <si>
    <t>log2(i+1)</t>
  </si>
  <si>
    <t>Rel i/log2(i+1)</t>
  </si>
  <si>
    <t>IDCG</t>
  </si>
  <si>
    <t>DCG</t>
  </si>
  <si>
    <t>nDCG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</si>
</sst>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64217-4AB3-F64E-87BC-483009849F5F}">
  <dimension ref="A1:O13"/>
  <sheetViews>
    <sheetView workbookViewId="0">
      <selection activeCell="A2" sqref="A2"/>
    </sheetView>
  </sheetViews>
  <sheetFormatPr baseColWidth="10" defaultRowHeight="16" x14ac:dyDescent="0.2"/>
  <sheetData>
    <row r="1" spans="1:15" x14ac:dyDescent="0.2">
      <c r="F1" t="s">
        <v>0</v>
      </c>
      <c r="G1" t="s">
        <v>1</v>
      </c>
      <c r="H1" t="s">
        <v>2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28</v>
      </c>
      <c r="O1" t="s">
        <v>8</v>
      </c>
    </row>
    <row r="2" spans="1:15" x14ac:dyDescent="0.2">
      <c r="A2">
        <v>836896</v>
      </c>
      <c r="B2" t="s">
        <v>9</v>
      </c>
      <c r="C2" t="s">
        <v>10</v>
      </c>
      <c r="D2" t="s">
        <v>11</v>
      </c>
      <c r="E2" t="s">
        <v>11</v>
      </c>
      <c r="F2" s="1">
        <v>1</v>
      </c>
      <c r="G2" s="1">
        <v>0.99999988080000002</v>
      </c>
      <c r="H2" s="1">
        <v>1</v>
      </c>
      <c r="I2">
        <v>1</v>
      </c>
      <c r="J2">
        <v>1</v>
      </c>
      <c r="K2">
        <v>0</v>
      </c>
      <c r="L2">
        <v>1</v>
      </c>
      <c r="M2">
        <v>1</v>
      </c>
      <c r="N2">
        <f>F2*0.14+G2*0.21+H2*0.21+I2*0.08+J2*0.05+K2*0.05+L2*0.1+M2*0.16</f>
        <v>0.94999997496800004</v>
      </c>
    </row>
    <row r="4" spans="1:15" x14ac:dyDescent="0.2">
      <c r="A4">
        <v>2303014</v>
      </c>
      <c r="B4" t="s">
        <v>12</v>
      </c>
      <c r="C4" t="s">
        <v>13</v>
      </c>
      <c r="D4" t="s">
        <v>11</v>
      </c>
      <c r="E4" t="s">
        <v>11</v>
      </c>
      <c r="F4" s="1">
        <v>0.43271367560000001</v>
      </c>
      <c r="G4" s="1">
        <v>0.70289111140000005</v>
      </c>
      <c r="H4" s="1">
        <v>0.77556270360000001</v>
      </c>
      <c r="I4">
        <v>0.19999999999999901</v>
      </c>
      <c r="J4">
        <v>0.42857142857142799</v>
      </c>
      <c r="K4">
        <v>0</v>
      </c>
      <c r="L4">
        <v>1</v>
      </c>
      <c r="M4">
        <v>1</v>
      </c>
      <c r="N4">
        <f t="shared" ref="N4:N13" si="0">F4*0.14+G4*0.21+H4*0.21+I4*0.08+J4*0.05+K4*0.05+L4*0.1+M4*0.16</f>
        <v>0.6684837871625714</v>
      </c>
      <c r="O4">
        <v>4.6666666666666599</v>
      </c>
    </row>
    <row r="5" spans="1:15" x14ac:dyDescent="0.2">
      <c r="A5">
        <v>158952</v>
      </c>
      <c r="B5" t="s">
        <v>14</v>
      </c>
      <c r="C5" t="s">
        <v>15</v>
      </c>
      <c r="D5" t="s">
        <v>11</v>
      </c>
      <c r="E5" t="s">
        <v>11</v>
      </c>
      <c r="F5" s="1">
        <v>0.1640763657</v>
      </c>
      <c r="G5" s="1">
        <v>0.77272951599999995</v>
      </c>
      <c r="H5" s="1">
        <v>0.87317085270000006</v>
      </c>
      <c r="I5">
        <v>0.53333333333333299</v>
      </c>
      <c r="J5">
        <v>0.57142857142857095</v>
      </c>
      <c r="K5">
        <v>0</v>
      </c>
      <c r="L5">
        <v>1</v>
      </c>
      <c r="M5">
        <v>0.33333333333333298</v>
      </c>
      <c r="N5">
        <f t="shared" si="0"/>
        <v>0.59318119719642837</v>
      </c>
      <c r="O5">
        <v>3.3333333333333299</v>
      </c>
    </row>
    <row r="6" spans="1:15" x14ac:dyDescent="0.2">
      <c r="A6">
        <v>3414948</v>
      </c>
      <c r="B6" t="s">
        <v>16</v>
      </c>
      <c r="C6" t="s">
        <v>17</v>
      </c>
      <c r="D6" t="s">
        <v>11</v>
      </c>
      <c r="E6" t="s">
        <v>11</v>
      </c>
      <c r="F6" s="1">
        <v>0.17033835429999999</v>
      </c>
      <c r="G6" s="1">
        <v>0.86041098829999996</v>
      </c>
      <c r="H6" s="1">
        <v>0.83253872390000005</v>
      </c>
      <c r="I6">
        <v>0.73333333333333295</v>
      </c>
      <c r="J6">
        <v>0.85714285714285698</v>
      </c>
      <c r="K6">
        <v>0</v>
      </c>
      <c r="L6">
        <v>1</v>
      </c>
      <c r="M6">
        <v>0.66666666666666596</v>
      </c>
      <c r="N6">
        <f t="shared" si="0"/>
        <v>0.68755728535447613</v>
      </c>
      <c r="O6">
        <v>3.3333333333333299</v>
      </c>
    </row>
    <row r="7" spans="1:15" x14ac:dyDescent="0.2">
      <c r="A7">
        <v>1824451</v>
      </c>
      <c r="B7" t="s">
        <v>18</v>
      </c>
      <c r="C7" t="s">
        <v>19</v>
      </c>
      <c r="D7" t="s">
        <v>11</v>
      </c>
      <c r="E7" t="s">
        <v>11</v>
      </c>
      <c r="F7" s="1">
        <v>0.33414515760000002</v>
      </c>
      <c r="G7" s="1">
        <v>0.83487987519999995</v>
      </c>
      <c r="H7" s="1">
        <v>0.88443684580000004</v>
      </c>
      <c r="I7">
        <v>0.8</v>
      </c>
      <c r="J7">
        <v>0.85714285714285698</v>
      </c>
      <c r="K7">
        <v>0</v>
      </c>
      <c r="L7">
        <v>1</v>
      </c>
      <c r="M7">
        <v>1</v>
      </c>
      <c r="N7">
        <f t="shared" si="0"/>
        <v>0.7746939763311429</v>
      </c>
      <c r="O7">
        <v>3.1666666669999999</v>
      </c>
    </row>
    <row r="8" spans="1:15" x14ac:dyDescent="0.2">
      <c r="A8">
        <v>3779907</v>
      </c>
      <c r="B8" t="s">
        <v>20</v>
      </c>
      <c r="C8" t="s">
        <v>11</v>
      </c>
      <c r="D8" t="s">
        <v>11</v>
      </c>
      <c r="E8" t="s">
        <v>11</v>
      </c>
      <c r="F8" s="1">
        <v>0.47707331460000002</v>
      </c>
      <c r="G8" s="1">
        <v>0.69029802080000002</v>
      </c>
      <c r="H8" s="1">
        <v>0.80303484199999997</v>
      </c>
      <c r="I8">
        <v>0.93333333333333302</v>
      </c>
      <c r="J8">
        <v>0.85714285714285698</v>
      </c>
      <c r="K8">
        <v>0</v>
      </c>
      <c r="L8">
        <v>0</v>
      </c>
      <c r="M8">
        <v>0</v>
      </c>
      <c r="N8">
        <f t="shared" si="0"/>
        <v>0.49791397475580951</v>
      </c>
      <c r="O8">
        <v>2.8333333330000001</v>
      </c>
    </row>
    <row r="9" spans="1:15" x14ac:dyDescent="0.2">
      <c r="A9">
        <v>1912588</v>
      </c>
      <c r="B9" t="s">
        <v>21</v>
      </c>
      <c r="C9" t="s">
        <v>22</v>
      </c>
      <c r="D9" t="s">
        <v>11</v>
      </c>
      <c r="E9" t="s">
        <v>11</v>
      </c>
      <c r="F9" s="1">
        <v>0.30802261819999999</v>
      </c>
      <c r="G9" s="1">
        <v>0.7453545332</v>
      </c>
      <c r="H9" s="1">
        <v>0.88630610700000001</v>
      </c>
      <c r="I9">
        <v>0.4</v>
      </c>
      <c r="J9">
        <v>0.28571428571428498</v>
      </c>
      <c r="K9">
        <v>0</v>
      </c>
      <c r="L9">
        <v>1</v>
      </c>
      <c r="M9">
        <v>0.33333333333333298</v>
      </c>
      <c r="N9">
        <f t="shared" si="0"/>
        <v>0.58539094860904739</v>
      </c>
      <c r="O9">
        <v>2.7777777779999999</v>
      </c>
    </row>
    <row r="10" spans="1:15" x14ac:dyDescent="0.2">
      <c r="A10">
        <v>1204107</v>
      </c>
      <c r="B10" t="s">
        <v>23</v>
      </c>
      <c r="C10" t="s">
        <v>11</v>
      </c>
      <c r="D10" t="s">
        <v>11</v>
      </c>
      <c r="E10" t="s">
        <v>11</v>
      </c>
      <c r="F10" s="1">
        <v>0.100592446</v>
      </c>
      <c r="G10" s="1">
        <v>0.66167211530000003</v>
      </c>
      <c r="H10" s="1">
        <v>0.7446613312</v>
      </c>
      <c r="I10">
        <v>0.6</v>
      </c>
      <c r="J10">
        <v>0.71428571428571397</v>
      </c>
      <c r="K10">
        <v>1</v>
      </c>
      <c r="L10">
        <v>0</v>
      </c>
      <c r="M10">
        <v>0</v>
      </c>
      <c r="N10">
        <f t="shared" si="0"/>
        <v>0.4431272519192857</v>
      </c>
      <c r="O10">
        <v>1.3333333333333299</v>
      </c>
    </row>
    <row r="11" spans="1:15" x14ac:dyDescent="0.2">
      <c r="A11">
        <v>1242736</v>
      </c>
      <c r="B11" t="s">
        <v>24</v>
      </c>
      <c r="F11" s="1">
        <v>0.3195640381</v>
      </c>
      <c r="G11" s="1">
        <v>0.59046173099999999</v>
      </c>
      <c r="H11" s="1">
        <v>0.7528144121</v>
      </c>
      <c r="I11">
        <v>0.93333333333333302</v>
      </c>
      <c r="J11">
        <v>0.85714285714285698</v>
      </c>
      <c r="K11">
        <v>0</v>
      </c>
      <c r="L11">
        <v>0</v>
      </c>
      <c r="M11">
        <v>0</v>
      </c>
      <c r="N11">
        <f t="shared" si="0"/>
        <v>0.44435076490880948</v>
      </c>
      <c r="O11">
        <v>1.3333333333333299</v>
      </c>
    </row>
    <row r="12" spans="1:15" x14ac:dyDescent="0.2">
      <c r="A12">
        <v>1645926</v>
      </c>
      <c r="B12" t="s">
        <v>25</v>
      </c>
      <c r="C12" t="s">
        <v>11</v>
      </c>
      <c r="D12" t="s">
        <v>11</v>
      </c>
      <c r="E12" t="s">
        <v>11</v>
      </c>
      <c r="F12" s="1">
        <v>5.8195588719999997E-2</v>
      </c>
      <c r="G12" s="1">
        <v>0.61869198079999999</v>
      </c>
      <c r="H12" s="1">
        <v>0.64117038250000002</v>
      </c>
      <c r="I12">
        <v>0.6</v>
      </c>
      <c r="J12">
        <v>0.57142857142857095</v>
      </c>
      <c r="K12">
        <v>1</v>
      </c>
      <c r="L12">
        <v>0</v>
      </c>
      <c r="M12">
        <v>0</v>
      </c>
      <c r="N12">
        <f t="shared" si="0"/>
        <v>0.39928990728522845</v>
      </c>
      <c r="O12">
        <v>0.66666666666666596</v>
      </c>
    </row>
    <row r="13" spans="1:15" x14ac:dyDescent="0.2">
      <c r="A13">
        <v>1863485</v>
      </c>
      <c r="B13" t="s">
        <v>26</v>
      </c>
      <c r="C13" t="s">
        <v>27</v>
      </c>
      <c r="D13" t="s">
        <v>11</v>
      </c>
      <c r="E13" t="s">
        <v>11</v>
      </c>
      <c r="F13" s="1">
        <v>0.1193261478</v>
      </c>
      <c r="G13" s="1">
        <v>0.59170842170000004</v>
      </c>
      <c r="H13" s="1">
        <v>0.62967324260000002</v>
      </c>
      <c r="I13">
        <v>0.93333333333333302</v>
      </c>
      <c r="J13">
        <v>0.85714285714285698</v>
      </c>
      <c r="K13">
        <v>1</v>
      </c>
      <c r="L13">
        <v>1</v>
      </c>
      <c r="M13">
        <v>1</v>
      </c>
      <c r="N13">
        <f t="shared" si="0"/>
        <v>0.70071961971880958</v>
      </c>
      <c r="O13">
        <v>0.66666666666666596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3EAA4-AAB2-4447-8CE1-A857A5D56DB6}">
  <dimension ref="A1:O13"/>
  <sheetViews>
    <sheetView topLeftCell="N1" workbookViewId="0">
      <selection activeCell="O4" sqref="O4"/>
    </sheetView>
  </sheetViews>
  <sheetFormatPr baseColWidth="10" defaultRowHeight="16" x14ac:dyDescent="0.2"/>
  <sheetData>
    <row r="1" spans="1:15" x14ac:dyDescent="0.2">
      <c r="F1" t="s">
        <v>0</v>
      </c>
      <c r="G1" t="s">
        <v>8</v>
      </c>
      <c r="I1" t="s">
        <v>29</v>
      </c>
      <c r="J1" t="s">
        <v>30</v>
      </c>
      <c r="K1" t="s">
        <v>31</v>
      </c>
      <c r="L1" t="s">
        <v>32</v>
      </c>
      <c r="M1" t="s">
        <v>34</v>
      </c>
      <c r="N1" t="s">
        <v>33</v>
      </c>
      <c r="O1" t="s">
        <v>35</v>
      </c>
    </row>
    <row r="2" spans="1:15" x14ac:dyDescent="0.2">
      <c r="A2">
        <v>836896</v>
      </c>
      <c r="B2" t="s">
        <v>9</v>
      </c>
      <c r="C2" t="s">
        <v>10</v>
      </c>
      <c r="D2" t="s">
        <v>11</v>
      </c>
      <c r="E2" t="s">
        <v>11</v>
      </c>
      <c r="F2" s="1">
        <v>1</v>
      </c>
      <c r="H2" s="1"/>
    </row>
    <row r="4" spans="1:15" x14ac:dyDescent="0.2">
      <c r="A4">
        <v>3779907</v>
      </c>
      <c r="B4" t="s">
        <v>20</v>
      </c>
      <c r="C4" t="s">
        <v>11</v>
      </c>
      <c r="D4" t="s">
        <v>11</v>
      </c>
      <c r="E4" t="s">
        <v>11</v>
      </c>
      <c r="F4" s="1">
        <v>0.47707331460000002</v>
      </c>
      <c r="G4">
        <v>2.8333333330000001</v>
      </c>
      <c r="H4" s="1"/>
      <c r="I4">
        <v>1</v>
      </c>
      <c r="J4">
        <v>2.8333333330000001</v>
      </c>
      <c r="K4">
        <f>LOG(I4+1, 2)</f>
        <v>1</v>
      </c>
      <c r="L4">
        <f>J4/K4</f>
        <v>2.8333333330000001</v>
      </c>
      <c r="M4">
        <f>L4</f>
        <v>2.8333333330000001</v>
      </c>
      <c r="N4">
        <v>4.6666666666666599</v>
      </c>
      <c r="O4">
        <f>M4/N4</f>
        <v>0.60714285707142945</v>
      </c>
    </row>
    <row r="5" spans="1:15" x14ac:dyDescent="0.2">
      <c r="A5">
        <v>2303014</v>
      </c>
      <c r="B5" t="s">
        <v>12</v>
      </c>
      <c r="C5" t="s">
        <v>13</v>
      </c>
      <c r="D5" t="s">
        <v>11</v>
      </c>
      <c r="E5" t="s">
        <v>11</v>
      </c>
      <c r="F5" s="1">
        <v>0.43271367560000001</v>
      </c>
      <c r="G5">
        <v>4.6666666666666599</v>
      </c>
      <c r="H5" s="1"/>
      <c r="I5">
        <v>2</v>
      </c>
      <c r="J5">
        <v>4.6666666666666599</v>
      </c>
      <c r="K5">
        <f t="shared" ref="K5:K13" si="0">LOG(I5+1, 2)</f>
        <v>1.5849625007211563</v>
      </c>
      <c r="L5">
        <f t="shared" ref="L5:L13" si="1">J5/K5</f>
        <v>2.9443388500001304</v>
      </c>
      <c r="M5">
        <f>SUM(L$4:L5)</f>
        <v>5.7776721830001305</v>
      </c>
      <c r="N5">
        <v>6.7697658452381821</v>
      </c>
      <c r="O5">
        <f t="shared" ref="O5:O13" si="2">M5/N5</f>
        <v>0.85345229289785773</v>
      </c>
    </row>
    <row r="6" spans="1:15" x14ac:dyDescent="0.2">
      <c r="A6">
        <v>1824451</v>
      </c>
      <c r="B6" t="s">
        <v>18</v>
      </c>
      <c r="C6" t="s">
        <v>19</v>
      </c>
      <c r="D6" t="s">
        <v>11</v>
      </c>
      <c r="E6" t="s">
        <v>11</v>
      </c>
      <c r="F6" s="1">
        <v>0.33414515760000002</v>
      </c>
      <c r="G6">
        <v>3.1666666669999999</v>
      </c>
      <c r="H6" s="1"/>
      <c r="I6">
        <v>3</v>
      </c>
      <c r="J6">
        <v>3.1666666669999999</v>
      </c>
      <c r="K6">
        <f t="shared" si="0"/>
        <v>2</v>
      </c>
      <c r="L6">
        <f t="shared" si="1"/>
        <v>1.5833333334999999</v>
      </c>
      <c r="M6">
        <f>SUM(L$4:L6)</f>
        <v>7.3610055165001302</v>
      </c>
      <c r="N6">
        <v>8.4364325119048473</v>
      </c>
      <c r="O6">
        <f t="shared" si="2"/>
        <v>0.87252585807008387</v>
      </c>
    </row>
    <row r="7" spans="1:15" x14ac:dyDescent="0.2">
      <c r="A7">
        <v>1242736</v>
      </c>
      <c r="B7" t="s">
        <v>24</v>
      </c>
      <c r="F7" s="1">
        <v>0.3195640381</v>
      </c>
      <c r="G7">
        <v>1.3333333333333299</v>
      </c>
      <c r="H7" s="1"/>
      <c r="I7">
        <v>4</v>
      </c>
      <c r="J7">
        <v>1.3333333333333299</v>
      </c>
      <c r="K7">
        <f t="shared" si="0"/>
        <v>2.3219280948873622</v>
      </c>
      <c r="L7">
        <f t="shared" si="1"/>
        <v>0.57423541076452267</v>
      </c>
      <c r="M7">
        <f>SUM(L$4:L7)</f>
        <v>7.9352409272646529</v>
      </c>
      <c r="N7">
        <v>9.8002416126141512</v>
      </c>
      <c r="O7">
        <f t="shared" si="2"/>
        <v>0.80969849937689231</v>
      </c>
    </row>
    <row r="8" spans="1:15" x14ac:dyDescent="0.2">
      <c r="A8">
        <v>1912588</v>
      </c>
      <c r="B8" t="s">
        <v>21</v>
      </c>
      <c r="C8" t="s">
        <v>22</v>
      </c>
      <c r="D8" t="s">
        <v>11</v>
      </c>
      <c r="E8" t="s">
        <v>11</v>
      </c>
      <c r="F8" s="1">
        <v>0.30802261819999999</v>
      </c>
      <c r="G8">
        <v>2.7777777779999999</v>
      </c>
      <c r="H8" s="1"/>
      <c r="I8">
        <v>5</v>
      </c>
      <c r="J8">
        <v>2.7777777779999999</v>
      </c>
      <c r="K8">
        <f t="shared" si="0"/>
        <v>2.5849625007211561</v>
      </c>
      <c r="L8">
        <f t="shared" si="1"/>
        <v>1.0745911312930272</v>
      </c>
      <c r="M8">
        <f>SUM(L$4:L8)</f>
        <v>9.0098320585576808</v>
      </c>
      <c r="N8">
        <v>10.896324566316402</v>
      </c>
      <c r="O8">
        <f t="shared" si="2"/>
        <v>0.82686891379957617</v>
      </c>
    </row>
    <row r="9" spans="1:15" x14ac:dyDescent="0.2">
      <c r="A9">
        <v>3414948</v>
      </c>
      <c r="B9" t="s">
        <v>16</v>
      </c>
      <c r="C9" t="s">
        <v>17</v>
      </c>
      <c r="D9" t="s">
        <v>11</v>
      </c>
      <c r="E9" t="s">
        <v>11</v>
      </c>
      <c r="F9" s="1">
        <v>0.17033835429999999</v>
      </c>
      <c r="G9">
        <v>3.3333333333333299</v>
      </c>
      <c r="H9" s="1"/>
      <c r="I9">
        <v>6</v>
      </c>
      <c r="J9">
        <v>3.3333333333333299</v>
      </c>
      <c r="K9">
        <f t="shared" si="0"/>
        <v>2.8073549220576042</v>
      </c>
      <c r="L9">
        <f t="shared" si="1"/>
        <v>1.1873572903600726</v>
      </c>
      <c r="M9">
        <f>SUM(L$4:L9)</f>
        <v>10.197189348917753</v>
      </c>
      <c r="N9">
        <v>11.885788975028953</v>
      </c>
      <c r="O9">
        <f t="shared" si="2"/>
        <v>0.85793121267264572</v>
      </c>
    </row>
    <row r="10" spans="1:15" x14ac:dyDescent="0.2">
      <c r="A10">
        <v>158952</v>
      </c>
      <c r="B10" t="s">
        <v>14</v>
      </c>
      <c r="C10" t="s">
        <v>15</v>
      </c>
      <c r="D10" t="s">
        <v>11</v>
      </c>
      <c r="E10" t="s">
        <v>11</v>
      </c>
      <c r="F10" s="1">
        <v>0.1640763657</v>
      </c>
      <c r="G10">
        <v>3.3333333333333299</v>
      </c>
      <c r="H10" s="1"/>
      <c r="I10">
        <v>7</v>
      </c>
      <c r="J10">
        <v>3.3333333333333299</v>
      </c>
      <c r="K10">
        <f t="shared" si="0"/>
        <v>3</v>
      </c>
      <c r="L10">
        <f t="shared" si="1"/>
        <v>1.1111111111111101</v>
      </c>
      <c r="M10">
        <f>SUM(L$4:L10)</f>
        <v>11.308300460028864</v>
      </c>
      <c r="N10">
        <v>12.330233419473396</v>
      </c>
      <c r="O10">
        <f t="shared" si="2"/>
        <v>0.91711973936920188</v>
      </c>
    </row>
    <row r="11" spans="1:15" x14ac:dyDescent="0.2">
      <c r="A11">
        <v>1863485</v>
      </c>
      <c r="B11" t="s">
        <v>26</v>
      </c>
      <c r="C11" t="s">
        <v>27</v>
      </c>
      <c r="D11" t="s">
        <v>11</v>
      </c>
      <c r="E11" t="s">
        <v>11</v>
      </c>
      <c r="F11" s="1">
        <v>0.1193261478</v>
      </c>
      <c r="G11">
        <v>0.66666666666666596</v>
      </c>
      <c r="H11" s="1"/>
      <c r="I11">
        <v>8</v>
      </c>
      <c r="J11">
        <v>0.66666666666666596</v>
      </c>
      <c r="K11">
        <f t="shared" si="0"/>
        <v>3.1699250014423126</v>
      </c>
      <c r="L11">
        <f t="shared" si="1"/>
        <v>0.21030991785715225</v>
      </c>
      <c r="M11">
        <f>SUM(L$4:L11)</f>
        <v>11.518610377886016</v>
      </c>
      <c r="N11">
        <v>12.7508532551877</v>
      </c>
      <c r="O11">
        <f t="shared" si="2"/>
        <v>0.90335996716138633</v>
      </c>
    </row>
    <row r="12" spans="1:15" x14ac:dyDescent="0.2">
      <c r="A12">
        <v>1204107</v>
      </c>
      <c r="B12" t="s">
        <v>23</v>
      </c>
      <c r="C12" t="s">
        <v>11</v>
      </c>
      <c r="D12" t="s">
        <v>11</v>
      </c>
      <c r="E12" t="s">
        <v>11</v>
      </c>
      <c r="F12" s="1">
        <v>0.100592446</v>
      </c>
      <c r="G12">
        <v>1.3333333333333299</v>
      </c>
      <c r="H12" s="1"/>
      <c r="I12">
        <v>9</v>
      </c>
      <c r="J12">
        <v>1.3333333333333299</v>
      </c>
      <c r="K12">
        <f t="shared" si="0"/>
        <v>3.3219280948873626</v>
      </c>
      <c r="L12">
        <f t="shared" si="1"/>
        <v>0.40137332755197386</v>
      </c>
      <c r="M12">
        <f>SUM(L$4:L12)</f>
        <v>11.919983705437991</v>
      </c>
      <c r="N12">
        <v>12.951539918963688</v>
      </c>
      <c r="O12">
        <f t="shared" si="2"/>
        <v>0.92035262061654233</v>
      </c>
    </row>
    <row r="13" spans="1:15" x14ac:dyDescent="0.2">
      <c r="A13">
        <v>1645926</v>
      </c>
      <c r="B13" t="s">
        <v>25</v>
      </c>
      <c r="C13" t="s">
        <v>11</v>
      </c>
      <c r="D13" t="s">
        <v>11</v>
      </c>
      <c r="E13" t="s">
        <v>11</v>
      </c>
      <c r="F13" s="1">
        <v>5.8195588719999997E-2</v>
      </c>
      <c r="G13">
        <v>0.66666666666666596</v>
      </c>
      <c r="H13" s="1"/>
      <c r="I13">
        <v>10</v>
      </c>
      <c r="J13">
        <v>0.66666666666666596</v>
      </c>
      <c r="K13">
        <f t="shared" si="0"/>
        <v>3.4594316186372978</v>
      </c>
      <c r="L13">
        <f t="shared" si="1"/>
        <v>0.192709884211925</v>
      </c>
      <c r="M13">
        <f>SUM(L$4:L13)</f>
        <v>12.112693589649917</v>
      </c>
      <c r="N13">
        <v>13.144249803175613</v>
      </c>
      <c r="O13">
        <f t="shared" si="2"/>
        <v>0.92152034319398923</v>
      </c>
    </row>
  </sheetData>
  <sortState ref="A4:G13">
    <sortCondition descending="1" ref="F4:F13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2802B-669A-7A41-AE90-A23AB42E8996}">
  <dimension ref="A1:O13"/>
  <sheetViews>
    <sheetView topLeftCell="N1" workbookViewId="0">
      <selection activeCell="J4" sqref="J4:J13"/>
    </sheetView>
  </sheetViews>
  <sheetFormatPr baseColWidth="10" defaultRowHeight="16" x14ac:dyDescent="0.2"/>
  <sheetData>
    <row r="1" spans="1:15" x14ac:dyDescent="0.2">
      <c r="F1" t="s">
        <v>1</v>
      </c>
      <c r="G1" t="s">
        <v>8</v>
      </c>
      <c r="I1" t="s">
        <v>29</v>
      </c>
      <c r="J1" t="s">
        <v>30</v>
      </c>
      <c r="K1" t="s">
        <v>31</v>
      </c>
      <c r="L1" t="s">
        <v>32</v>
      </c>
      <c r="M1" t="s">
        <v>34</v>
      </c>
      <c r="N1" t="s">
        <v>33</v>
      </c>
      <c r="O1" t="s">
        <v>35</v>
      </c>
    </row>
    <row r="2" spans="1:15" x14ac:dyDescent="0.2">
      <c r="A2">
        <v>836896</v>
      </c>
      <c r="B2" t="s">
        <v>9</v>
      </c>
      <c r="C2" t="s">
        <v>10</v>
      </c>
      <c r="D2" t="s">
        <v>11</v>
      </c>
      <c r="E2" t="s">
        <v>11</v>
      </c>
      <c r="F2" s="1">
        <v>0.99999988080000002</v>
      </c>
    </row>
    <row r="4" spans="1:15" x14ac:dyDescent="0.2">
      <c r="A4">
        <v>3414948</v>
      </c>
      <c r="B4" t="s">
        <v>16</v>
      </c>
      <c r="C4" t="s">
        <v>17</v>
      </c>
      <c r="D4" t="s">
        <v>11</v>
      </c>
      <c r="E4" t="s">
        <v>11</v>
      </c>
      <c r="F4" s="1">
        <v>0.86041098829999996</v>
      </c>
      <c r="G4">
        <v>3.3333333333333299</v>
      </c>
      <c r="I4">
        <v>1</v>
      </c>
      <c r="J4">
        <v>3.3333333333333299</v>
      </c>
      <c r="K4">
        <f>LOG(I4+1, 2)</f>
        <v>1</v>
      </c>
      <c r="L4">
        <f>J4/K4</f>
        <v>3.3333333333333299</v>
      </c>
      <c r="M4">
        <f>L4</f>
        <v>3.3333333333333299</v>
      </c>
      <c r="N4">
        <v>4.6666666666666599</v>
      </c>
      <c r="O4">
        <f>M4/N4</f>
        <v>0.71428571428571463</v>
      </c>
    </row>
    <row r="5" spans="1:15" x14ac:dyDescent="0.2">
      <c r="A5">
        <v>1824451</v>
      </c>
      <c r="B5" t="s">
        <v>18</v>
      </c>
      <c r="C5" t="s">
        <v>19</v>
      </c>
      <c r="D5" t="s">
        <v>11</v>
      </c>
      <c r="E5" t="s">
        <v>11</v>
      </c>
      <c r="F5" s="1">
        <v>0.83487987519999995</v>
      </c>
      <c r="G5">
        <v>3.1666666669999999</v>
      </c>
      <c r="I5">
        <v>2</v>
      </c>
      <c r="J5">
        <v>3.1666666669999999</v>
      </c>
      <c r="K5">
        <f t="shared" ref="K5:K13" si="0">LOG(I5+1, 2)</f>
        <v>1.5849625007211563</v>
      </c>
      <c r="L5">
        <f t="shared" ref="L5:L13" si="1">J5/K5</f>
        <v>1.9979442198532582</v>
      </c>
      <c r="M5">
        <f>SUM(L$4:L5)</f>
        <v>5.3312775531865881</v>
      </c>
      <c r="N5">
        <v>6.7697658452381821</v>
      </c>
      <c r="O5">
        <f t="shared" ref="O5:O13" si="2">M5/N5</f>
        <v>0.78751284388020315</v>
      </c>
    </row>
    <row r="6" spans="1:15" x14ac:dyDescent="0.2">
      <c r="A6">
        <v>158952</v>
      </c>
      <c r="B6" t="s">
        <v>14</v>
      </c>
      <c r="C6" t="s">
        <v>15</v>
      </c>
      <c r="D6" t="s">
        <v>11</v>
      </c>
      <c r="E6" t="s">
        <v>11</v>
      </c>
      <c r="F6" s="1">
        <v>0.77272951599999995</v>
      </c>
      <c r="G6">
        <v>3.3333333333333299</v>
      </c>
      <c r="I6">
        <v>3</v>
      </c>
      <c r="J6">
        <v>3.3333333333333299</v>
      </c>
      <c r="K6">
        <f t="shared" si="0"/>
        <v>2</v>
      </c>
      <c r="L6">
        <f t="shared" si="1"/>
        <v>1.666666666666665</v>
      </c>
      <c r="M6">
        <f>SUM(L$4:L6)</f>
        <v>6.9979442198532533</v>
      </c>
      <c r="N6">
        <v>8.4364325119048473</v>
      </c>
      <c r="O6">
        <f t="shared" si="2"/>
        <v>0.82949092640500477</v>
      </c>
    </row>
    <row r="7" spans="1:15" x14ac:dyDescent="0.2">
      <c r="A7">
        <v>1912588</v>
      </c>
      <c r="B7" t="s">
        <v>21</v>
      </c>
      <c r="C7" t="s">
        <v>22</v>
      </c>
      <c r="D7" t="s">
        <v>11</v>
      </c>
      <c r="E7" t="s">
        <v>11</v>
      </c>
      <c r="F7" s="1">
        <v>0.7453545332</v>
      </c>
      <c r="G7">
        <v>2.7777777779999999</v>
      </c>
      <c r="I7">
        <v>4</v>
      </c>
      <c r="J7">
        <v>2.7777777779999999</v>
      </c>
      <c r="K7">
        <f t="shared" si="0"/>
        <v>2.3219280948873622</v>
      </c>
      <c r="L7">
        <f t="shared" si="1"/>
        <v>1.1963237725217977</v>
      </c>
      <c r="M7">
        <f>SUM(L$4:L7)</f>
        <v>8.1942679923750514</v>
      </c>
      <c r="N7">
        <v>9.8002416126141512</v>
      </c>
      <c r="O7">
        <f t="shared" si="2"/>
        <v>0.83612918092019195</v>
      </c>
    </row>
    <row r="8" spans="1:15" x14ac:dyDescent="0.2">
      <c r="A8">
        <v>2303014</v>
      </c>
      <c r="B8" t="s">
        <v>12</v>
      </c>
      <c r="C8" t="s">
        <v>13</v>
      </c>
      <c r="D8" t="s">
        <v>11</v>
      </c>
      <c r="E8" t="s">
        <v>11</v>
      </c>
      <c r="F8" s="1">
        <v>0.70289111140000005</v>
      </c>
      <c r="G8">
        <v>4.6666666666666599</v>
      </c>
      <c r="I8">
        <v>5</v>
      </c>
      <c r="J8">
        <v>4.6666666666666599</v>
      </c>
      <c r="K8">
        <f t="shared" si="0"/>
        <v>2.5849625007211561</v>
      </c>
      <c r="L8">
        <f t="shared" si="1"/>
        <v>1.8053131004278582</v>
      </c>
      <c r="M8">
        <f>SUM(L$4:L8)</f>
        <v>9.9995810928029094</v>
      </c>
      <c r="N8">
        <v>10.896324566316402</v>
      </c>
      <c r="O8">
        <f t="shared" si="2"/>
        <v>0.91770220609199016</v>
      </c>
    </row>
    <row r="9" spans="1:15" x14ac:dyDescent="0.2">
      <c r="A9">
        <v>3779907</v>
      </c>
      <c r="B9" t="s">
        <v>20</v>
      </c>
      <c r="C9" t="s">
        <v>11</v>
      </c>
      <c r="D9" t="s">
        <v>11</v>
      </c>
      <c r="E9" t="s">
        <v>11</v>
      </c>
      <c r="F9" s="1">
        <v>0.69029802080000002</v>
      </c>
      <c r="G9">
        <v>2.8333333330000001</v>
      </c>
      <c r="I9">
        <v>6</v>
      </c>
      <c r="J9">
        <v>2.8333333330000001</v>
      </c>
      <c r="K9">
        <f t="shared" si="0"/>
        <v>2.8073549220576042</v>
      </c>
      <c r="L9">
        <f t="shared" si="1"/>
        <v>1.0092536966873271</v>
      </c>
      <c r="M9">
        <f>SUM(L$4:L9)</f>
        <v>11.008834789490237</v>
      </c>
      <c r="N9">
        <v>11.885788975028953</v>
      </c>
      <c r="O9">
        <f t="shared" si="2"/>
        <v>0.92621826053103218</v>
      </c>
    </row>
    <row r="10" spans="1:15" x14ac:dyDescent="0.2">
      <c r="A10">
        <v>1204107</v>
      </c>
      <c r="B10" t="s">
        <v>23</v>
      </c>
      <c r="C10" t="s">
        <v>11</v>
      </c>
      <c r="D10" t="s">
        <v>11</v>
      </c>
      <c r="E10" t="s">
        <v>11</v>
      </c>
      <c r="F10" s="1">
        <v>0.66167211530000003</v>
      </c>
      <c r="G10">
        <v>1.3333333333333299</v>
      </c>
      <c r="I10">
        <v>7</v>
      </c>
      <c r="J10">
        <v>1.3333333333333299</v>
      </c>
      <c r="K10">
        <f t="shared" si="0"/>
        <v>3</v>
      </c>
      <c r="L10">
        <f t="shared" si="1"/>
        <v>0.44444444444444331</v>
      </c>
      <c r="M10">
        <f>SUM(L$4:L10)</f>
        <v>11.45327923393468</v>
      </c>
      <c r="N10">
        <v>12.330233419473396</v>
      </c>
      <c r="O10">
        <f t="shared" si="2"/>
        <v>0.92887773039610722</v>
      </c>
    </row>
    <row r="11" spans="1:15" x14ac:dyDescent="0.2">
      <c r="A11">
        <v>1645926</v>
      </c>
      <c r="B11" t="s">
        <v>25</v>
      </c>
      <c r="C11" t="s">
        <v>11</v>
      </c>
      <c r="D11" t="s">
        <v>11</v>
      </c>
      <c r="E11" t="s">
        <v>11</v>
      </c>
      <c r="F11" s="1">
        <v>0.61869198079999999</v>
      </c>
      <c r="G11">
        <v>0.66666666666666596</v>
      </c>
      <c r="I11">
        <v>8</v>
      </c>
      <c r="J11">
        <v>0.66666666666666596</v>
      </c>
      <c r="K11">
        <f t="shared" si="0"/>
        <v>3.1699250014423126</v>
      </c>
      <c r="L11">
        <f t="shared" si="1"/>
        <v>0.21030991785715225</v>
      </c>
      <c r="M11">
        <f>SUM(L$4:L11)</f>
        <v>11.663589151791832</v>
      </c>
      <c r="N11">
        <v>12.7508532551877</v>
      </c>
      <c r="O11">
        <f t="shared" si="2"/>
        <v>0.91473009047817933</v>
      </c>
    </row>
    <row r="12" spans="1:15" x14ac:dyDescent="0.2">
      <c r="A12">
        <v>1863485</v>
      </c>
      <c r="B12" t="s">
        <v>26</v>
      </c>
      <c r="C12" t="s">
        <v>27</v>
      </c>
      <c r="D12" t="s">
        <v>11</v>
      </c>
      <c r="E12" t="s">
        <v>11</v>
      </c>
      <c r="F12" s="1">
        <v>0.59170842170000004</v>
      </c>
      <c r="G12">
        <v>0.66666666666666596</v>
      </c>
      <c r="I12">
        <v>9</v>
      </c>
      <c r="J12">
        <v>0.66666666666666596</v>
      </c>
      <c r="K12">
        <f t="shared" si="0"/>
        <v>3.3219280948873626</v>
      </c>
      <c r="L12">
        <f t="shared" si="1"/>
        <v>0.20068666377598723</v>
      </c>
      <c r="M12">
        <f>SUM(L$4:L12)</f>
        <v>11.864275815567821</v>
      </c>
      <c r="N12">
        <v>12.951539918963688</v>
      </c>
      <c r="O12">
        <f t="shared" si="2"/>
        <v>0.91605136453280811</v>
      </c>
    </row>
    <row r="13" spans="1:15" x14ac:dyDescent="0.2">
      <c r="A13">
        <v>1242736</v>
      </c>
      <c r="B13" t="s">
        <v>24</v>
      </c>
      <c r="F13" s="1">
        <v>0.59046173099999999</v>
      </c>
      <c r="G13">
        <v>1.3333333333333299</v>
      </c>
      <c r="I13">
        <v>10</v>
      </c>
      <c r="J13">
        <v>1.3333333333333299</v>
      </c>
      <c r="K13">
        <f t="shared" si="0"/>
        <v>3.4594316186372978</v>
      </c>
      <c r="L13">
        <f t="shared" si="1"/>
        <v>0.38541976842384945</v>
      </c>
      <c r="M13">
        <f>SUM(L$4:L13)</f>
        <v>12.24969558399167</v>
      </c>
      <c r="N13">
        <v>13.144249803175613</v>
      </c>
      <c r="O13">
        <f t="shared" si="2"/>
        <v>0.93194330352974408</v>
      </c>
    </row>
  </sheetData>
  <sortState ref="A4:G13">
    <sortCondition descending="1" ref="F4:F13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5C074-E0B1-EA40-BBEF-9CA95786D7FD}">
  <dimension ref="A1:O13"/>
  <sheetViews>
    <sheetView topLeftCell="N1" workbookViewId="0">
      <selection activeCell="J5" sqref="J5"/>
    </sheetView>
  </sheetViews>
  <sheetFormatPr baseColWidth="10" defaultRowHeight="16" x14ac:dyDescent="0.2"/>
  <sheetData>
    <row r="1" spans="1:15" x14ac:dyDescent="0.2">
      <c r="F1" t="s">
        <v>2</v>
      </c>
      <c r="G1" t="s">
        <v>8</v>
      </c>
      <c r="I1" t="s">
        <v>29</v>
      </c>
      <c r="J1" t="s">
        <v>30</v>
      </c>
      <c r="K1" t="s">
        <v>31</v>
      </c>
      <c r="L1" t="s">
        <v>32</v>
      </c>
      <c r="M1" t="s">
        <v>34</v>
      </c>
      <c r="N1" t="s">
        <v>33</v>
      </c>
      <c r="O1" t="s">
        <v>35</v>
      </c>
    </row>
    <row r="2" spans="1:15" x14ac:dyDescent="0.2">
      <c r="A2">
        <v>836896</v>
      </c>
      <c r="B2" t="s">
        <v>9</v>
      </c>
      <c r="C2" t="s">
        <v>10</v>
      </c>
      <c r="D2" t="s">
        <v>11</v>
      </c>
      <c r="E2" t="s">
        <v>11</v>
      </c>
      <c r="F2" s="1">
        <v>1</v>
      </c>
    </row>
    <row r="4" spans="1:15" x14ac:dyDescent="0.2">
      <c r="A4">
        <v>1912588</v>
      </c>
      <c r="B4" t="s">
        <v>21</v>
      </c>
      <c r="C4" t="s">
        <v>22</v>
      </c>
      <c r="D4" t="s">
        <v>11</v>
      </c>
      <c r="E4" t="s">
        <v>11</v>
      </c>
      <c r="F4" s="1">
        <v>0.88630610700000001</v>
      </c>
      <c r="G4">
        <v>2.7777777779999999</v>
      </c>
      <c r="I4">
        <v>1</v>
      </c>
      <c r="J4">
        <v>2.7777777779999999</v>
      </c>
      <c r="K4">
        <f>LOG(I4+1, 2)</f>
        <v>1</v>
      </c>
      <c r="L4">
        <f>J4/K4</f>
        <v>2.7777777779999999</v>
      </c>
      <c r="M4">
        <f>L4</f>
        <v>2.7777777779999999</v>
      </c>
      <c r="N4">
        <v>4.6666666666666599</v>
      </c>
      <c r="O4">
        <f>M4/N4</f>
        <v>0.59523809528571514</v>
      </c>
    </row>
    <row r="5" spans="1:15" x14ac:dyDescent="0.2">
      <c r="A5">
        <v>1824451</v>
      </c>
      <c r="B5" t="s">
        <v>18</v>
      </c>
      <c r="C5" t="s">
        <v>19</v>
      </c>
      <c r="D5" t="s">
        <v>11</v>
      </c>
      <c r="E5" t="s">
        <v>11</v>
      </c>
      <c r="F5" s="1">
        <v>0.88443684580000004</v>
      </c>
      <c r="G5">
        <v>3.1666666669999999</v>
      </c>
      <c r="I5">
        <v>2</v>
      </c>
      <c r="J5">
        <v>3.1666666669999999</v>
      </c>
      <c r="K5">
        <f t="shared" ref="K5:K13" si="0">LOG(I5+1, 2)</f>
        <v>1.5849625007211563</v>
      </c>
      <c r="L5">
        <f t="shared" ref="L5:L13" si="1">J5/K5</f>
        <v>1.9979442198532582</v>
      </c>
      <c r="M5">
        <f>SUM(L$4:L5)</f>
        <v>4.7757219978532586</v>
      </c>
      <c r="N5">
        <v>6.7697658452381821</v>
      </c>
      <c r="O5">
        <f t="shared" ref="O5:O13" si="2">M5/N5</f>
        <v>0.70544862363481542</v>
      </c>
    </row>
    <row r="6" spans="1:15" x14ac:dyDescent="0.2">
      <c r="A6">
        <v>158952</v>
      </c>
      <c r="B6" t="s">
        <v>14</v>
      </c>
      <c r="C6" t="s">
        <v>15</v>
      </c>
      <c r="D6" t="s">
        <v>11</v>
      </c>
      <c r="E6" t="s">
        <v>11</v>
      </c>
      <c r="F6" s="1">
        <v>0.87317085270000006</v>
      </c>
      <c r="G6">
        <v>3.3333333333333299</v>
      </c>
      <c r="I6">
        <v>3</v>
      </c>
      <c r="J6">
        <v>3.3333333333333299</v>
      </c>
      <c r="K6">
        <f t="shared" si="0"/>
        <v>2</v>
      </c>
      <c r="L6">
        <f t="shared" si="1"/>
        <v>1.666666666666665</v>
      </c>
      <c r="M6">
        <f>SUM(L$4:L6)</f>
        <v>6.4423886645199238</v>
      </c>
      <c r="N6">
        <v>8.4364325119048473</v>
      </c>
      <c r="O6">
        <f t="shared" si="2"/>
        <v>0.76363897363357303</v>
      </c>
    </row>
    <row r="7" spans="1:15" x14ac:dyDescent="0.2">
      <c r="A7">
        <v>3414948</v>
      </c>
      <c r="B7" t="s">
        <v>16</v>
      </c>
      <c r="C7" t="s">
        <v>17</v>
      </c>
      <c r="D7" t="s">
        <v>11</v>
      </c>
      <c r="E7" t="s">
        <v>11</v>
      </c>
      <c r="F7" s="1">
        <v>0.83253872390000005</v>
      </c>
      <c r="G7">
        <v>3.3333333333333299</v>
      </c>
      <c r="I7">
        <v>4</v>
      </c>
      <c r="J7">
        <v>3.3333333333333299</v>
      </c>
      <c r="K7">
        <f t="shared" si="0"/>
        <v>2.3219280948873622</v>
      </c>
      <c r="L7">
        <f t="shared" si="1"/>
        <v>1.4355885269113089</v>
      </c>
      <c r="M7">
        <f>SUM(L$4:L7)</f>
        <v>7.8779771914312331</v>
      </c>
      <c r="N7">
        <v>9.8002416126141512</v>
      </c>
      <c r="O7">
        <f t="shared" si="2"/>
        <v>0.80385540508422559</v>
      </c>
    </row>
    <row r="8" spans="1:15" x14ac:dyDescent="0.2">
      <c r="A8">
        <v>3779907</v>
      </c>
      <c r="B8" t="s">
        <v>20</v>
      </c>
      <c r="C8" t="s">
        <v>11</v>
      </c>
      <c r="D8" t="s">
        <v>11</v>
      </c>
      <c r="E8" t="s">
        <v>11</v>
      </c>
      <c r="F8" s="1">
        <v>0.80303484199999997</v>
      </c>
      <c r="G8">
        <v>2.8333333330000001</v>
      </c>
      <c r="I8">
        <v>5</v>
      </c>
      <c r="J8">
        <v>2.8333333330000001</v>
      </c>
      <c r="K8">
        <f t="shared" si="0"/>
        <v>2.5849625007211561</v>
      </c>
      <c r="L8">
        <f t="shared" si="1"/>
        <v>1.0960829537022503</v>
      </c>
      <c r="M8">
        <f>SUM(L$4:L8)</f>
        <v>8.9740601451334836</v>
      </c>
      <c r="N8">
        <v>10.896324566316402</v>
      </c>
      <c r="O8">
        <f t="shared" si="2"/>
        <v>0.82358597988856008</v>
      </c>
    </row>
    <row r="9" spans="1:15" x14ac:dyDescent="0.2">
      <c r="A9">
        <v>2303014</v>
      </c>
      <c r="B9" t="s">
        <v>12</v>
      </c>
      <c r="C9" t="s">
        <v>13</v>
      </c>
      <c r="D9" t="s">
        <v>11</v>
      </c>
      <c r="E9" t="s">
        <v>11</v>
      </c>
      <c r="F9" s="1">
        <v>0.77556270360000001</v>
      </c>
      <c r="G9">
        <v>4.6666666666666599</v>
      </c>
      <c r="I9">
        <v>6</v>
      </c>
      <c r="J9">
        <v>4.6666666666666599</v>
      </c>
      <c r="K9">
        <f t="shared" si="0"/>
        <v>2.8073549220576042</v>
      </c>
      <c r="L9">
        <f t="shared" si="1"/>
        <v>1.662300206504101</v>
      </c>
      <c r="M9">
        <f>SUM(L$4:L9)</f>
        <v>10.636360351637585</v>
      </c>
      <c r="N9">
        <v>11.885788975028953</v>
      </c>
      <c r="O9">
        <f t="shared" si="2"/>
        <v>0.89488046388705755</v>
      </c>
    </row>
    <row r="10" spans="1:15" x14ac:dyDescent="0.2">
      <c r="A10">
        <v>1242736</v>
      </c>
      <c r="B10" t="s">
        <v>24</v>
      </c>
      <c r="F10" s="1">
        <v>0.7528144121</v>
      </c>
      <c r="G10">
        <v>1.3333333333333299</v>
      </c>
      <c r="I10">
        <v>7</v>
      </c>
      <c r="J10">
        <v>1.3333333333333299</v>
      </c>
      <c r="K10">
        <f t="shared" si="0"/>
        <v>3</v>
      </c>
      <c r="L10">
        <f t="shared" si="1"/>
        <v>0.44444444444444331</v>
      </c>
      <c r="M10">
        <f>SUM(L$4:L10)</f>
        <v>11.080804796082028</v>
      </c>
      <c r="N10">
        <v>12.330233419473396</v>
      </c>
      <c r="O10">
        <f t="shared" si="2"/>
        <v>0.89866950763331699</v>
      </c>
    </row>
    <row r="11" spans="1:15" x14ac:dyDescent="0.2">
      <c r="A11">
        <v>1204107</v>
      </c>
      <c r="B11" t="s">
        <v>23</v>
      </c>
      <c r="C11" t="s">
        <v>11</v>
      </c>
      <c r="D11" t="s">
        <v>11</v>
      </c>
      <c r="E11" t="s">
        <v>11</v>
      </c>
      <c r="F11" s="1">
        <v>0.7446613312</v>
      </c>
      <c r="G11">
        <v>1.3333333333333299</v>
      </c>
      <c r="I11">
        <v>8</v>
      </c>
      <c r="J11">
        <v>1.3333333333333299</v>
      </c>
      <c r="K11">
        <f t="shared" si="0"/>
        <v>3.1699250014423126</v>
      </c>
      <c r="L11">
        <f t="shared" si="1"/>
        <v>0.42061983571430384</v>
      </c>
      <c r="M11">
        <f>SUM(L$4:L11)</f>
        <v>11.501424631796331</v>
      </c>
      <c r="N11">
        <v>12.7508532551877</v>
      </c>
      <c r="O11">
        <f t="shared" si="2"/>
        <v>0.90201215570549864</v>
      </c>
    </row>
    <row r="12" spans="1:15" x14ac:dyDescent="0.2">
      <c r="A12">
        <v>1645926</v>
      </c>
      <c r="B12" t="s">
        <v>25</v>
      </c>
      <c r="C12" t="s">
        <v>11</v>
      </c>
      <c r="D12" t="s">
        <v>11</v>
      </c>
      <c r="E12" t="s">
        <v>11</v>
      </c>
      <c r="F12" s="1">
        <v>0.64117038250000002</v>
      </c>
      <c r="G12">
        <v>0.66666666666666596</v>
      </c>
      <c r="I12">
        <v>9</v>
      </c>
      <c r="J12">
        <v>0.66666666666666596</v>
      </c>
      <c r="K12">
        <f t="shared" si="0"/>
        <v>3.3219280948873626</v>
      </c>
      <c r="L12">
        <f t="shared" si="1"/>
        <v>0.20068666377598723</v>
      </c>
      <c r="M12">
        <f>SUM(L$4:L12)</f>
        <v>11.702111295572319</v>
      </c>
      <c r="N12">
        <v>12.951539918963688</v>
      </c>
      <c r="O12">
        <f t="shared" si="2"/>
        <v>0.9035304966661184</v>
      </c>
    </row>
    <row r="13" spans="1:15" x14ac:dyDescent="0.2">
      <c r="A13">
        <v>1863485</v>
      </c>
      <c r="B13" t="s">
        <v>26</v>
      </c>
      <c r="C13" t="s">
        <v>27</v>
      </c>
      <c r="D13" t="s">
        <v>11</v>
      </c>
      <c r="E13" t="s">
        <v>11</v>
      </c>
      <c r="F13" s="1">
        <v>0.62967324260000002</v>
      </c>
      <c r="G13">
        <v>0.66666666666666596</v>
      </c>
      <c r="I13">
        <v>10</v>
      </c>
      <c r="J13">
        <v>0.66666666666666596</v>
      </c>
      <c r="K13">
        <f t="shared" si="0"/>
        <v>3.4594316186372978</v>
      </c>
      <c r="L13">
        <f t="shared" si="1"/>
        <v>0.192709884211925</v>
      </c>
      <c r="M13">
        <f>SUM(L$4:L13)</f>
        <v>11.894821179784245</v>
      </c>
      <c r="N13">
        <v>13.144249803175613</v>
      </c>
      <c r="O13">
        <f t="shared" si="2"/>
        <v>0.9049448510108572</v>
      </c>
    </row>
  </sheetData>
  <sortState ref="A4:G13">
    <sortCondition descending="1" ref="F4:F1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9C53A-500B-C74A-B8BD-38C394284CE3}">
  <dimension ref="A1:U13"/>
  <sheetViews>
    <sheetView topLeftCell="D1" workbookViewId="0">
      <selection activeCell="Q2" sqref="Q2"/>
    </sheetView>
  </sheetViews>
  <sheetFormatPr baseColWidth="10" defaultRowHeight="16" x14ac:dyDescent="0.2"/>
  <sheetData>
    <row r="1" spans="1:21" x14ac:dyDescent="0.2">
      <c r="F1" t="s">
        <v>0</v>
      </c>
      <c r="G1" t="s">
        <v>1</v>
      </c>
      <c r="H1" t="s">
        <v>2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28</v>
      </c>
      <c r="O1" t="s">
        <v>8</v>
      </c>
      <c r="Q1" t="s">
        <v>29</v>
      </c>
      <c r="R1" t="s">
        <v>30</v>
      </c>
      <c r="S1" t="s">
        <v>31</v>
      </c>
      <c r="T1" t="s">
        <v>32</v>
      </c>
      <c r="U1" t="s">
        <v>33</v>
      </c>
    </row>
    <row r="2" spans="1:21" x14ac:dyDescent="0.2">
      <c r="A2">
        <v>836896</v>
      </c>
      <c r="B2" t="s">
        <v>9</v>
      </c>
      <c r="C2" t="s">
        <v>10</v>
      </c>
      <c r="D2" t="s">
        <v>11</v>
      </c>
      <c r="E2" t="s">
        <v>11</v>
      </c>
      <c r="F2" s="1">
        <v>1</v>
      </c>
      <c r="G2" s="1">
        <v>0.99999988080000002</v>
      </c>
      <c r="H2" s="1">
        <v>1</v>
      </c>
      <c r="I2">
        <v>1</v>
      </c>
      <c r="J2">
        <v>1</v>
      </c>
      <c r="K2">
        <v>0</v>
      </c>
      <c r="L2">
        <v>1</v>
      </c>
      <c r="M2">
        <v>1</v>
      </c>
      <c r="N2">
        <f>F2*0.14+G2*0.21+H2*0.21+I2*0.08+J2*0.05+K2*0.05+L2*0.1+M2*0.16</f>
        <v>0.94999997496800004</v>
      </c>
    </row>
    <row r="4" spans="1:21" x14ac:dyDescent="0.2">
      <c r="A4">
        <v>2303014</v>
      </c>
      <c r="B4" t="s">
        <v>12</v>
      </c>
      <c r="C4" t="s">
        <v>13</v>
      </c>
      <c r="D4" t="s">
        <v>11</v>
      </c>
      <c r="E4" t="s">
        <v>11</v>
      </c>
      <c r="F4" s="1">
        <v>0.43271367560000001</v>
      </c>
      <c r="G4" s="1">
        <v>0.70289111140000005</v>
      </c>
      <c r="H4" s="1">
        <v>0.77556270360000001</v>
      </c>
      <c r="I4">
        <v>0.19999999999999901</v>
      </c>
      <c r="J4">
        <v>0.42857142857142799</v>
      </c>
      <c r="K4">
        <v>0</v>
      </c>
      <c r="L4">
        <v>1</v>
      </c>
      <c r="M4">
        <v>1</v>
      </c>
      <c r="N4">
        <f t="shared" ref="N4:N13" si="0">F4*0.14+G4*0.21+H4*0.21+I4*0.08+J4*0.05+K4*0.05+L4*0.1+M4*0.16</f>
        <v>0.6684837871625714</v>
      </c>
      <c r="O4">
        <v>4.6666666666666599</v>
      </c>
      <c r="Q4">
        <v>1</v>
      </c>
      <c r="R4">
        <v>4.6666666666666599</v>
      </c>
      <c r="S4">
        <f>LOG(Q4+1, 2)</f>
        <v>1</v>
      </c>
      <c r="T4">
        <f>R4/S4</f>
        <v>4.6666666666666599</v>
      </c>
      <c r="U4">
        <f>T4</f>
        <v>4.6666666666666599</v>
      </c>
    </row>
    <row r="5" spans="1:21" x14ac:dyDescent="0.2">
      <c r="A5">
        <v>158952</v>
      </c>
      <c r="B5" t="s">
        <v>14</v>
      </c>
      <c r="C5" t="s">
        <v>15</v>
      </c>
      <c r="D5" t="s">
        <v>11</v>
      </c>
      <c r="E5" t="s">
        <v>11</v>
      </c>
      <c r="F5" s="1">
        <v>0.1640763657</v>
      </c>
      <c r="G5" s="1">
        <v>0.77272951599999995</v>
      </c>
      <c r="H5" s="1">
        <v>0.87317085270000006</v>
      </c>
      <c r="I5">
        <v>0.53333333333333299</v>
      </c>
      <c r="J5">
        <v>0.57142857142857095</v>
      </c>
      <c r="K5">
        <v>0</v>
      </c>
      <c r="L5">
        <v>1</v>
      </c>
      <c r="M5">
        <v>0.33333333333333298</v>
      </c>
      <c r="N5">
        <f t="shared" si="0"/>
        <v>0.59318119719642837</v>
      </c>
      <c r="O5">
        <v>3.3333333333333299</v>
      </c>
      <c r="Q5">
        <v>2</v>
      </c>
      <c r="R5">
        <v>3.3333333333333299</v>
      </c>
      <c r="S5">
        <f t="shared" ref="S5:S13" si="1">LOG(Q5+1, 2)</f>
        <v>1.5849625007211563</v>
      </c>
      <c r="T5">
        <f t="shared" ref="T5:T13" si="2">R5/S5</f>
        <v>2.1030991785715223</v>
      </c>
      <c r="U5">
        <f>SUM(T$4:T5)</f>
        <v>6.7697658452381821</v>
      </c>
    </row>
    <row r="6" spans="1:21" x14ac:dyDescent="0.2">
      <c r="A6">
        <v>3414948</v>
      </c>
      <c r="B6" t="s">
        <v>16</v>
      </c>
      <c r="C6" t="s">
        <v>17</v>
      </c>
      <c r="D6" t="s">
        <v>11</v>
      </c>
      <c r="E6" t="s">
        <v>11</v>
      </c>
      <c r="F6" s="1">
        <v>0.17033835429999999</v>
      </c>
      <c r="G6" s="1">
        <v>0.86041098829999996</v>
      </c>
      <c r="H6" s="1">
        <v>0.83253872390000005</v>
      </c>
      <c r="I6">
        <v>0.73333333333333295</v>
      </c>
      <c r="J6">
        <v>0.85714285714285698</v>
      </c>
      <c r="K6">
        <v>0</v>
      </c>
      <c r="L6">
        <v>1</v>
      </c>
      <c r="M6">
        <v>0.66666666666666596</v>
      </c>
      <c r="N6">
        <f t="shared" si="0"/>
        <v>0.68755728535447613</v>
      </c>
      <c r="O6">
        <v>3.3333333333333299</v>
      </c>
      <c r="Q6">
        <v>3</v>
      </c>
      <c r="R6">
        <v>3.3333333333333299</v>
      </c>
      <c r="S6">
        <f t="shared" si="1"/>
        <v>2</v>
      </c>
      <c r="T6">
        <f t="shared" si="2"/>
        <v>1.666666666666665</v>
      </c>
      <c r="U6">
        <f>SUM(T$4:T6)</f>
        <v>8.4364325119048473</v>
      </c>
    </row>
    <row r="7" spans="1:21" x14ac:dyDescent="0.2">
      <c r="A7">
        <v>1824451</v>
      </c>
      <c r="B7" t="s">
        <v>18</v>
      </c>
      <c r="C7" t="s">
        <v>19</v>
      </c>
      <c r="D7" t="s">
        <v>11</v>
      </c>
      <c r="E7" t="s">
        <v>11</v>
      </c>
      <c r="F7" s="1">
        <v>0.33414515760000002</v>
      </c>
      <c r="G7" s="1">
        <v>0.83487987519999995</v>
      </c>
      <c r="H7" s="1">
        <v>0.88443684580000004</v>
      </c>
      <c r="I7">
        <v>0.8</v>
      </c>
      <c r="J7">
        <v>0.85714285714285698</v>
      </c>
      <c r="K7">
        <v>0</v>
      </c>
      <c r="L7">
        <v>1</v>
      </c>
      <c r="M7">
        <v>1</v>
      </c>
      <c r="N7">
        <f t="shared" si="0"/>
        <v>0.7746939763311429</v>
      </c>
      <c r="O7">
        <v>3.1666666669999999</v>
      </c>
      <c r="Q7">
        <v>4</v>
      </c>
      <c r="R7">
        <v>3.1666666669999999</v>
      </c>
      <c r="S7">
        <f t="shared" si="1"/>
        <v>2.3219280948873622</v>
      </c>
      <c r="T7">
        <f t="shared" si="2"/>
        <v>1.3638091007093036</v>
      </c>
      <c r="U7">
        <f>SUM(T$4:T7)</f>
        <v>9.8002416126141512</v>
      </c>
    </row>
    <row r="8" spans="1:21" x14ac:dyDescent="0.2">
      <c r="A8">
        <v>3779907</v>
      </c>
      <c r="B8" t="s">
        <v>20</v>
      </c>
      <c r="C8" t="s">
        <v>11</v>
      </c>
      <c r="D8" t="s">
        <v>11</v>
      </c>
      <c r="E8" t="s">
        <v>11</v>
      </c>
      <c r="F8" s="1">
        <v>0.47707331460000002</v>
      </c>
      <c r="G8" s="1">
        <v>0.69029802080000002</v>
      </c>
      <c r="H8" s="1">
        <v>0.80303484199999997</v>
      </c>
      <c r="I8">
        <v>0.93333333333333302</v>
      </c>
      <c r="J8">
        <v>0.85714285714285698</v>
      </c>
      <c r="K8">
        <v>0</v>
      </c>
      <c r="L8">
        <v>0</v>
      </c>
      <c r="M8">
        <v>0</v>
      </c>
      <c r="N8">
        <f t="shared" si="0"/>
        <v>0.49791397475580951</v>
      </c>
      <c r="O8">
        <v>2.8333333330000001</v>
      </c>
      <c r="Q8">
        <v>5</v>
      </c>
      <c r="R8">
        <v>2.8333333330000001</v>
      </c>
      <c r="S8">
        <f t="shared" si="1"/>
        <v>2.5849625007211561</v>
      </c>
      <c r="T8">
        <f t="shared" si="2"/>
        <v>1.0960829537022503</v>
      </c>
      <c r="U8">
        <f>SUM(T$4:T8)</f>
        <v>10.896324566316402</v>
      </c>
    </row>
    <row r="9" spans="1:21" x14ac:dyDescent="0.2">
      <c r="A9">
        <v>1912588</v>
      </c>
      <c r="B9" t="s">
        <v>21</v>
      </c>
      <c r="C9" t="s">
        <v>22</v>
      </c>
      <c r="D9" t="s">
        <v>11</v>
      </c>
      <c r="E9" t="s">
        <v>11</v>
      </c>
      <c r="F9" s="1">
        <v>0.30802261819999999</v>
      </c>
      <c r="G9" s="1">
        <v>0.7453545332</v>
      </c>
      <c r="H9" s="1">
        <v>0.88630610700000001</v>
      </c>
      <c r="I9">
        <v>0.4</v>
      </c>
      <c r="J9">
        <v>0.28571428571428498</v>
      </c>
      <c r="K9">
        <v>0</v>
      </c>
      <c r="L9">
        <v>1</v>
      </c>
      <c r="M9">
        <v>0.33333333333333298</v>
      </c>
      <c r="N9">
        <f t="shared" si="0"/>
        <v>0.58539094860904739</v>
      </c>
      <c r="O9">
        <v>2.7777777779999999</v>
      </c>
      <c r="Q9">
        <v>6</v>
      </c>
      <c r="R9">
        <v>2.7777777779999999</v>
      </c>
      <c r="S9">
        <f t="shared" si="1"/>
        <v>2.8073549220576042</v>
      </c>
      <c r="T9">
        <f t="shared" si="2"/>
        <v>0.98946440871255203</v>
      </c>
      <c r="U9">
        <f>SUM(T$4:T9)</f>
        <v>11.885788975028953</v>
      </c>
    </row>
    <row r="10" spans="1:21" x14ac:dyDescent="0.2">
      <c r="A10">
        <v>1204107</v>
      </c>
      <c r="B10" t="s">
        <v>23</v>
      </c>
      <c r="C10" t="s">
        <v>11</v>
      </c>
      <c r="D10" t="s">
        <v>11</v>
      </c>
      <c r="E10" t="s">
        <v>11</v>
      </c>
      <c r="F10" s="1">
        <v>0.100592446</v>
      </c>
      <c r="G10" s="1">
        <v>0.66167211530000003</v>
      </c>
      <c r="H10" s="1">
        <v>0.7446613312</v>
      </c>
      <c r="I10">
        <v>0.6</v>
      </c>
      <c r="J10">
        <v>0.71428571428571397</v>
      </c>
      <c r="K10">
        <v>1</v>
      </c>
      <c r="L10">
        <v>0</v>
      </c>
      <c r="M10">
        <v>0</v>
      </c>
      <c r="N10">
        <f t="shared" si="0"/>
        <v>0.4431272519192857</v>
      </c>
      <c r="O10">
        <v>1.3333333333333299</v>
      </c>
      <c r="Q10">
        <v>7</v>
      </c>
      <c r="R10">
        <v>1.3333333333333299</v>
      </c>
      <c r="S10">
        <f t="shared" si="1"/>
        <v>3</v>
      </c>
      <c r="T10">
        <f t="shared" si="2"/>
        <v>0.44444444444444331</v>
      </c>
      <c r="U10">
        <f>SUM(T$4:T10)</f>
        <v>12.330233419473396</v>
      </c>
    </row>
    <row r="11" spans="1:21" x14ac:dyDescent="0.2">
      <c r="A11">
        <v>1242736</v>
      </c>
      <c r="B11" t="s">
        <v>24</v>
      </c>
      <c r="F11" s="1">
        <v>0.3195640381</v>
      </c>
      <c r="G11" s="1">
        <v>0.59046173099999999</v>
      </c>
      <c r="H11" s="1">
        <v>0.7528144121</v>
      </c>
      <c r="I11">
        <v>0.93333333333333302</v>
      </c>
      <c r="J11">
        <v>0.85714285714285698</v>
      </c>
      <c r="K11">
        <v>0</v>
      </c>
      <c r="L11">
        <v>0</v>
      </c>
      <c r="M11">
        <v>0</v>
      </c>
      <c r="N11">
        <f t="shared" si="0"/>
        <v>0.44435076490880948</v>
      </c>
      <c r="O11">
        <v>1.3333333333333299</v>
      </c>
      <c r="Q11">
        <v>8</v>
      </c>
      <c r="R11">
        <v>1.3333333333333299</v>
      </c>
      <c r="S11">
        <f t="shared" si="1"/>
        <v>3.1699250014423126</v>
      </c>
      <c r="T11">
        <f t="shared" si="2"/>
        <v>0.42061983571430384</v>
      </c>
      <c r="U11">
        <f>SUM(T$4:T11)</f>
        <v>12.7508532551877</v>
      </c>
    </row>
    <row r="12" spans="1:21" x14ac:dyDescent="0.2">
      <c r="A12">
        <v>1645926</v>
      </c>
      <c r="B12" t="s">
        <v>25</v>
      </c>
      <c r="C12" t="s">
        <v>11</v>
      </c>
      <c r="D12" t="s">
        <v>11</v>
      </c>
      <c r="E12" t="s">
        <v>11</v>
      </c>
      <c r="F12" s="1">
        <v>5.8195588719999997E-2</v>
      </c>
      <c r="G12" s="1">
        <v>0.61869198079999999</v>
      </c>
      <c r="H12" s="1">
        <v>0.64117038250000002</v>
      </c>
      <c r="I12">
        <v>0.6</v>
      </c>
      <c r="J12">
        <v>0.57142857142857095</v>
      </c>
      <c r="K12">
        <v>1</v>
      </c>
      <c r="L12">
        <v>0</v>
      </c>
      <c r="M12">
        <v>0</v>
      </c>
      <c r="N12">
        <f t="shared" si="0"/>
        <v>0.39928990728522845</v>
      </c>
      <c r="O12">
        <v>0.66666666666666596</v>
      </c>
      <c r="Q12">
        <v>9</v>
      </c>
      <c r="R12">
        <v>0.66666666666666596</v>
      </c>
      <c r="S12">
        <f t="shared" si="1"/>
        <v>3.3219280948873626</v>
      </c>
      <c r="T12">
        <f t="shared" si="2"/>
        <v>0.20068666377598723</v>
      </c>
      <c r="U12">
        <f>SUM(T$4:T12)</f>
        <v>12.951539918963688</v>
      </c>
    </row>
    <row r="13" spans="1:21" x14ac:dyDescent="0.2">
      <c r="A13">
        <v>1863485</v>
      </c>
      <c r="B13" t="s">
        <v>26</v>
      </c>
      <c r="C13" t="s">
        <v>27</v>
      </c>
      <c r="D13" t="s">
        <v>11</v>
      </c>
      <c r="E13" t="s">
        <v>11</v>
      </c>
      <c r="F13" s="1">
        <v>0.1193261478</v>
      </c>
      <c r="G13" s="1">
        <v>0.59170842170000004</v>
      </c>
      <c r="H13" s="1">
        <v>0.62967324260000002</v>
      </c>
      <c r="I13">
        <v>0.93333333333333302</v>
      </c>
      <c r="J13">
        <v>0.85714285714285698</v>
      </c>
      <c r="K13">
        <v>1</v>
      </c>
      <c r="L13">
        <v>1</v>
      </c>
      <c r="M13">
        <v>1</v>
      </c>
      <c r="N13">
        <f t="shared" si="0"/>
        <v>0.70071961971880958</v>
      </c>
      <c r="O13">
        <v>0.66666666666666596</v>
      </c>
      <c r="Q13">
        <v>10</v>
      </c>
      <c r="R13">
        <v>0.66666666666666596</v>
      </c>
      <c r="S13">
        <f t="shared" si="1"/>
        <v>3.4594316186372978</v>
      </c>
      <c r="T13">
        <f t="shared" si="2"/>
        <v>0.192709884211925</v>
      </c>
      <c r="U13">
        <f>SUM(T$4:T13)</f>
        <v>13.144249803175613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6FE6A-BE3A-B441-BEB9-D8BA25F9F05B}">
  <dimension ref="A1:W13"/>
  <sheetViews>
    <sheetView topLeftCell="M1" workbookViewId="0">
      <selection activeCell="Q2" sqref="Q2"/>
    </sheetView>
  </sheetViews>
  <sheetFormatPr baseColWidth="10" defaultRowHeight="16" x14ac:dyDescent="0.2"/>
  <sheetData>
    <row r="1" spans="1:23" x14ac:dyDescent="0.2">
      <c r="F1" t="s">
        <v>0</v>
      </c>
      <c r="G1" t="s">
        <v>1</v>
      </c>
      <c r="H1" t="s">
        <v>2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28</v>
      </c>
      <c r="O1" t="s">
        <v>8</v>
      </c>
      <c r="Q1" t="s">
        <v>29</v>
      </c>
      <c r="R1" t="s">
        <v>30</v>
      </c>
      <c r="S1" t="s">
        <v>31</v>
      </c>
      <c r="T1" t="s">
        <v>32</v>
      </c>
      <c r="U1" t="s">
        <v>34</v>
      </c>
      <c r="V1" t="s">
        <v>33</v>
      </c>
      <c r="W1" t="s">
        <v>35</v>
      </c>
    </row>
    <row r="2" spans="1:23" x14ac:dyDescent="0.2">
      <c r="A2">
        <v>836896</v>
      </c>
      <c r="B2" t="s">
        <v>9</v>
      </c>
      <c r="C2" t="s">
        <v>10</v>
      </c>
      <c r="D2" t="s">
        <v>11</v>
      </c>
      <c r="E2" t="s">
        <v>11</v>
      </c>
      <c r="F2" s="1">
        <v>1</v>
      </c>
      <c r="G2" s="1">
        <v>0.99999988080000002</v>
      </c>
      <c r="H2" s="1">
        <v>1</v>
      </c>
      <c r="I2">
        <v>1</v>
      </c>
      <c r="J2">
        <v>1</v>
      </c>
      <c r="K2">
        <v>0</v>
      </c>
      <c r="L2">
        <v>1</v>
      </c>
      <c r="M2">
        <v>1</v>
      </c>
      <c r="N2">
        <f>F2*0.14+G2*0.21+H2*0.21+I2*0.08+J2*0.05+K2*0.05+L2*0.1+M2*0.16</f>
        <v>0.94999997496800004</v>
      </c>
    </row>
    <row r="4" spans="1:23" x14ac:dyDescent="0.2">
      <c r="A4">
        <v>1824451</v>
      </c>
      <c r="B4" t="s">
        <v>18</v>
      </c>
      <c r="C4" t="s">
        <v>19</v>
      </c>
      <c r="D4" t="s">
        <v>11</v>
      </c>
      <c r="E4" t="s">
        <v>11</v>
      </c>
      <c r="F4" s="1">
        <v>0.33414515760000002</v>
      </c>
      <c r="G4" s="1">
        <v>0.83487987519999995</v>
      </c>
      <c r="H4" s="1">
        <v>0.88443684580000004</v>
      </c>
      <c r="I4">
        <v>0.8</v>
      </c>
      <c r="J4">
        <v>0.85714285714285698</v>
      </c>
      <c r="K4">
        <v>0</v>
      </c>
      <c r="L4">
        <v>1</v>
      </c>
      <c r="M4">
        <v>1</v>
      </c>
      <c r="N4">
        <f t="shared" ref="N4:N13" si="0">F4*0.14+G4*0.21+H4*0.21+I4*0.08+J4*0.05+K4*0.05+L4*0.1+M4*0.16</f>
        <v>0.7746939763311429</v>
      </c>
      <c r="O4">
        <v>3.1666666669999999</v>
      </c>
      <c r="Q4">
        <v>1</v>
      </c>
      <c r="R4">
        <v>3.1666666669999999</v>
      </c>
      <c r="S4">
        <f>LOG(Q4+1, 2)</f>
        <v>1</v>
      </c>
      <c r="T4">
        <f>R4/S4</f>
        <v>3.1666666669999999</v>
      </c>
      <c r="U4">
        <f>T4</f>
        <v>3.1666666669999999</v>
      </c>
      <c r="V4">
        <v>4.6666666666666599</v>
      </c>
      <c r="W4">
        <f>U4/V4</f>
        <v>0.67857142864285813</v>
      </c>
    </row>
    <row r="5" spans="1:23" x14ac:dyDescent="0.2">
      <c r="A5">
        <v>1863485</v>
      </c>
      <c r="B5" t="s">
        <v>26</v>
      </c>
      <c r="C5" t="s">
        <v>27</v>
      </c>
      <c r="D5" t="s">
        <v>11</v>
      </c>
      <c r="E5" t="s">
        <v>11</v>
      </c>
      <c r="F5" s="1">
        <v>0.1193261478</v>
      </c>
      <c r="G5" s="1">
        <v>0.59170842170000004</v>
      </c>
      <c r="H5" s="1">
        <v>0.62967324260000002</v>
      </c>
      <c r="I5">
        <v>0.93333333333333302</v>
      </c>
      <c r="J5">
        <v>0.85714285714285698</v>
      </c>
      <c r="K5">
        <v>1</v>
      </c>
      <c r="L5">
        <v>1</v>
      </c>
      <c r="M5">
        <v>1</v>
      </c>
      <c r="N5">
        <f t="shared" si="0"/>
        <v>0.70071961971880958</v>
      </c>
      <c r="O5">
        <v>0.66666666666666596</v>
      </c>
      <c r="Q5">
        <v>2</v>
      </c>
      <c r="R5">
        <v>0.66666666666666596</v>
      </c>
      <c r="S5">
        <f t="shared" ref="S5:S13" si="1">LOG(Q5+1, 2)</f>
        <v>1.5849625007211563</v>
      </c>
      <c r="T5">
        <f t="shared" ref="T5:T13" si="2">R5/S5</f>
        <v>0.4206198357143045</v>
      </c>
      <c r="U5">
        <f>SUM(T$4:T5)</f>
        <v>3.5872865027143046</v>
      </c>
      <c r="V5">
        <v>6.7697658452381821</v>
      </c>
      <c r="W5">
        <f t="shared" ref="W5:W13" si="3">U5/V5</f>
        <v>0.5298981655676589</v>
      </c>
    </row>
    <row r="6" spans="1:23" x14ac:dyDescent="0.2">
      <c r="A6">
        <v>3414948</v>
      </c>
      <c r="B6" t="s">
        <v>16</v>
      </c>
      <c r="C6" t="s">
        <v>17</v>
      </c>
      <c r="D6" t="s">
        <v>11</v>
      </c>
      <c r="E6" t="s">
        <v>11</v>
      </c>
      <c r="F6" s="1">
        <v>0.17033835429999999</v>
      </c>
      <c r="G6" s="1">
        <v>0.86041098829999996</v>
      </c>
      <c r="H6" s="1">
        <v>0.83253872390000005</v>
      </c>
      <c r="I6">
        <v>0.73333333333333295</v>
      </c>
      <c r="J6">
        <v>0.85714285714285698</v>
      </c>
      <c r="K6">
        <v>0</v>
      </c>
      <c r="L6">
        <v>1</v>
      </c>
      <c r="M6">
        <v>0.66666666666666596</v>
      </c>
      <c r="N6">
        <f t="shared" si="0"/>
        <v>0.68755728535447613</v>
      </c>
      <c r="O6">
        <v>3.3333333333333299</v>
      </c>
      <c r="Q6">
        <v>3</v>
      </c>
      <c r="R6">
        <v>3.3333333333333299</v>
      </c>
      <c r="S6">
        <f t="shared" si="1"/>
        <v>2</v>
      </c>
      <c r="T6">
        <f t="shared" si="2"/>
        <v>1.666666666666665</v>
      </c>
      <c r="U6">
        <f>SUM(T$4:T6)</f>
        <v>5.2539531693809698</v>
      </c>
      <c r="V6">
        <v>8.4364325119048473</v>
      </c>
      <c r="W6">
        <f t="shared" si="3"/>
        <v>0.62276953700121396</v>
      </c>
    </row>
    <row r="7" spans="1:23" x14ac:dyDescent="0.2">
      <c r="A7">
        <v>2303014</v>
      </c>
      <c r="B7" t="s">
        <v>12</v>
      </c>
      <c r="C7" t="s">
        <v>13</v>
      </c>
      <c r="D7" t="s">
        <v>11</v>
      </c>
      <c r="E7" t="s">
        <v>11</v>
      </c>
      <c r="F7" s="1">
        <v>0.43271367560000001</v>
      </c>
      <c r="G7" s="1">
        <v>0.70289111140000005</v>
      </c>
      <c r="H7" s="1">
        <v>0.77556270360000001</v>
      </c>
      <c r="I7">
        <v>0.19999999999999901</v>
      </c>
      <c r="J7">
        <v>0.42857142857142799</v>
      </c>
      <c r="K7">
        <v>0</v>
      </c>
      <c r="L7">
        <v>1</v>
      </c>
      <c r="M7">
        <v>1</v>
      </c>
      <c r="N7">
        <f t="shared" si="0"/>
        <v>0.6684837871625714</v>
      </c>
      <c r="O7">
        <v>4.6666666666666599</v>
      </c>
      <c r="Q7">
        <v>4</v>
      </c>
      <c r="R7">
        <v>4.6666666666666599</v>
      </c>
      <c r="S7">
        <f t="shared" si="1"/>
        <v>2.3219280948873622</v>
      </c>
      <c r="T7">
        <f t="shared" si="2"/>
        <v>2.0098239376758316</v>
      </c>
      <c r="U7">
        <f>SUM(T$4:T7)</f>
        <v>7.2637771070568018</v>
      </c>
      <c r="V7">
        <v>9.8002416126141512</v>
      </c>
      <c r="W7">
        <f t="shared" si="3"/>
        <v>0.74118347222250125</v>
      </c>
    </row>
    <row r="8" spans="1:23" x14ac:dyDescent="0.2">
      <c r="A8">
        <v>158952</v>
      </c>
      <c r="B8" t="s">
        <v>14</v>
      </c>
      <c r="C8" t="s">
        <v>15</v>
      </c>
      <c r="D8" t="s">
        <v>11</v>
      </c>
      <c r="E8" t="s">
        <v>11</v>
      </c>
      <c r="F8" s="1">
        <v>0.1640763657</v>
      </c>
      <c r="G8" s="1">
        <v>0.77272951599999995</v>
      </c>
      <c r="H8" s="1">
        <v>0.87317085270000006</v>
      </c>
      <c r="I8">
        <v>0.53333333333333299</v>
      </c>
      <c r="J8">
        <v>0.57142857142857095</v>
      </c>
      <c r="K8">
        <v>0</v>
      </c>
      <c r="L8">
        <v>1</v>
      </c>
      <c r="M8">
        <v>0.33333333333333298</v>
      </c>
      <c r="N8">
        <f t="shared" si="0"/>
        <v>0.59318119719642837</v>
      </c>
      <c r="O8">
        <v>3.3333333333333299</v>
      </c>
      <c r="Q8">
        <v>5</v>
      </c>
      <c r="R8">
        <v>3.3333333333333299</v>
      </c>
      <c r="S8">
        <f t="shared" si="1"/>
        <v>2.5849625007211561</v>
      </c>
      <c r="T8">
        <f t="shared" si="2"/>
        <v>1.2895093574484706</v>
      </c>
      <c r="U8">
        <f>SUM(T$4:T8)</f>
        <v>8.5532864645052733</v>
      </c>
      <c r="V8">
        <v>10.896324566316402</v>
      </c>
      <c r="W8">
        <f t="shared" si="3"/>
        <v>0.78496986873407604</v>
      </c>
    </row>
    <row r="9" spans="1:23" x14ac:dyDescent="0.2">
      <c r="A9">
        <v>1912588</v>
      </c>
      <c r="B9" t="s">
        <v>21</v>
      </c>
      <c r="C9" t="s">
        <v>22</v>
      </c>
      <c r="D9" t="s">
        <v>11</v>
      </c>
      <c r="E9" t="s">
        <v>11</v>
      </c>
      <c r="F9" s="1">
        <v>0.30802261819999999</v>
      </c>
      <c r="G9" s="1">
        <v>0.7453545332</v>
      </c>
      <c r="H9" s="1">
        <v>0.88630610700000001</v>
      </c>
      <c r="I9">
        <v>0.4</v>
      </c>
      <c r="J9">
        <v>0.28571428571428498</v>
      </c>
      <c r="K9">
        <v>0</v>
      </c>
      <c r="L9">
        <v>1</v>
      </c>
      <c r="M9">
        <v>0.33333333333333298</v>
      </c>
      <c r="N9">
        <f t="shared" si="0"/>
        <v>0.58539094860904739</v>
      </c>
      <c r="O9">
        <v>2.7777777779999999</v>
      </c>
      <c r="Q9">
        <v>6</v>
      </c>
      <c r="R9">
        <v>2.7777777779999999</v>
      </c>
      <c r="S9">
        <f t="shared" si="1"/>
        <v>2.8073549220576042</v>
      </c>
      <c r="T9">
        <f t="shared" si="2"/>
        <v>0.98946440871255203</v>
      </c>
      <c r="U9">
        <f>SUM(T$4:T9)</f>
        <v>9.542750873217825</v>
      </c>
      <c r="V9">
        <v>11.885788975028953</v>
      </c>
      <c r="W9">
        <f t="shared" si="3"/>
        <v>0.80287062922506403</v>
      </c>
    </row>
    <row r="10" spans="1:23" x14ac:dyDescent="0.2">
      <c r="A10">
        <v>3779907</v>
      </c>
      <c r="B10" t="s">
        <v>20</v>
      </c>
      <c r="C10" t="s">
        <v>11</v>
      </c>
      <c r="D10" t="s">
        <v>11</v>
      </c>
      <c r="E10" t="s">
        <v>11</v>
      </c>
      <c r="F10" s="1">
        <v>0.47707331460000002</v>
      </c>
      <c r="G10" s="1">
        <v>0.69029802080000002</v>
      </c>
      <c r="H10" s="1">
        <v>0.80303484199999997</v>
      </c>
      <c r="I10">
        <v>0.93333333333333302</v>
      </c>
      <c r="J10">
        <v>0.85714285714285698</v>
      </c>
      <c r="K10">
        <v>0</v>
      </c>
      <c r="L10">
        <v>0</v>
      </c>
      <c r="M10">
        <v>0</v>
      </c>
      <c r="N10">
        <f t="shared" si="0"/>
        <v>0.49791397475580951</v>
      </c>
      <c r="O10">
        <v>2.8333333330000001</v>
      </c>
      <c r="Q10">
        <v>7</v>
      </c>
      <c r="R10">
        <v>2.8333333330000001</v>
      </c>
      <c r="S10">
        <f t="shared" si="1"/>
        <v>3</v>
      </c>
      <c r="T10">
        <f t="shared" si="2"/>
        <v>0.94444444433333341</v>
      </c>
      <c r="U10">
        <f>SUM(T$4:T10)</f>
        <v>10.487195317551159</v>
      </c>
      <c r="V10">
        <v>12.330233419473396</v>
      </c>
      <c r="W10">
        <f t="shared" si="3"/>
        <v>0.85052690900307781</v>
      </c>
    </row>
    <row r="11" spans="1:23" x14ac:dyDescent="0.2">
      <c r="A11">
        <v>1242736</v>
      </c>
      <c r="B11" t="s">
        <v>24</v>
      </c>
      <c r="F11" s="1">
        <v>0.3195640381</v>
      </c>
      <c r="G11" s="1">
        <v>0.59046173099999999</v>
      </c>
      <c r="H11" s="1">
        <v>0.7528144121</v>
      </c>
      <c r="I11">
        <v>0.93333333333333302</v>
      </c>
      <c r="J11">
        <v>0.85714285714285698</v>
      </c>
      <c r="K11">
        <v>0</v>
      </c>
      <c r="L11">
        <v>0</v>
      </c>
      <c r="M11">
        <v>0</v>
      </c>
      <c r="N11">
        <f t="shared" si="0"/>
        <v>0.44435076490880948</v>
      </c>
      <c r="O11">
        <v>1.3333333333333299</v>
      </c>
      <c r="Q11">
        <v>8</v>
      </c>
      <c r="R11">
        <v>1.3333333333333299</v>
      </c>
      <c r="S11">
        <f t="shared" si="1"/>
        <v>3.1699250014423126</v>
      </c>
      <c r="T11">
        <f t="shared" si="2"/>
        <v>0.42061983571430384</v>
      </c>
      <c r="U11">
        <f>SUM(T$4:T11)</f>
        <v>10.907815153265462</v>
      </c>
      <c r="V11">
        <v>12.7508532551877</v>
      </c>
      <c r="W11">
        <f t="shared" si="3"/>
        <v>0.85545766506469711</v>
      </c>
    </row>
    <row r="12" spans="1:23" x14ac:dyDescent="0.2">
      <c r="A12">
        <v>1204107</v>
      </c>
      <c r="B12" t="s">
        <v>23</v>
      </c>
      <c r="C12" t="s">
        <v>11</v>
      </c>
      <c r="D12" t="s">
        <v>11</v>
      </c>
      <c r="E12" t="s">
        <v>11</v>
      </c>
      <c r="F12" s="1">
        <v>0.100592446</v>
      </c>
      <c r="G12" s="1">
        <v>0.66167211530000003</v>
      </c>
      <c r="H12" s="1">
        <v>0.7446613312</v>
      </c>
      <c r="I12">
        <v>0.6</v>
      </c>
      <c r="J12">
        <v>0.71428571428571397</v>
      </c>
      <c r="K12">
        <v>1</v>
      </c>
      <c r="L12">
        <v>0</v>
      </c>
      <c r="M12">
        <v>0</v>
      </c>
      <c r="N12">
        <f t="shared" si="0"/>
        <v>0.4431272519192857</v>
      </c>
      <c r="O12">
        <v>1.3333333333333299</v>
      </c>
      <c r="Q12">
        <v>9</v>
      </c>
      <c r="R12">
        <v>1.3333333333333299</v>
      </c>
      <c r="S12">
        <f t="shared" si="1"/>
        <v>3.3219280948873626</v>
      </c>
      <c r="T12">
        <f t="shared" si="2"/>
        <v>0.40137332755197386</v>
      </c>
      <c r="U12">
        <f>SUM(T$4:T12)</f>
        <v>11.309188480817436</v>
      </c>
      <c r="V12">
        <v>12.951539918963688</v>
      </c>
      <c r="W12">
        <f t="shared" si="3"/>
        <v>0.87319257413232265</v>
      </c>
    </row>
    <row r="13" spans="1:23" x14ac:dyDescent="0.2">
      <c r="A13">
        <v>1645926</v>
      </c>
      <c r="B13" t="s">
        <v>25</v>
      </c>
      <c r="C13" t="s">
        <v>11</v>
      </c>
      <c r="D13" t="s">
        <v>11</v>
      </c>
      <c r="E13" t="s">
        <v>11</v>
      </c>
      <c r="F13" s="1">
        <v>5.8195588719999997E-2</v>
      </c>
      <c r="G13" s="1">
        <v>0.61869198079999999</v>
      </c>
      <c r="H13" s="1">
        <v>0.64117038250000002</v>
      </c>
      <c r="I13">
        <v>0.6</v>
      </c>
      <c r="J13">
        <v>0.57142857142857095</v>
      </c>
      <c r="K13">
        <v>1</v>
      </c>
      <c r="L13">
        <v>0</v>
      </c>
      <c r="M13">
        <v>0</v>
      </c>
      <c r="N13">
        <f t="shared" si="0"/>
        <v>0.39928990728522845</v>
      </c>
      <c r="O13">
        <v>0.66666666666666596</v>
      </c>
      <c r="Q13">
        <v>10</v>
      </c>
      <c r="R13">
        <v>0.66666666666666596</v>
      </c>
      <c r="S13">
        <f t="shared" si="1"/>
        <v>3.4594316186372978</v>
      </c>
      <c r="T13">
        <f t="shared" si="2"/>
        <v>0.192709884211925</v>
      </c>
      <c r="U13">
        <f>SUM(T$4:T13)</f>
        <v>11.501898365029362</v>
      </c>
      <c r="V13">
        <v>13.144249803175613</v>
      </c>
      <c r="W13">
        <f t="shared" si="3"/>
        <v>0.87505171746283583</v>
      </c>
    </row>
  </sheetData>
  <sortState ref="A4:O13">
    <sortCondition descending="1" ref="N4:N13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3FC4C6-0602-754D-9F8A-913253969B31}">
  <dimension ref="A1:T13"/>
  <sheetViews>
    <sheetView topLeftCell="F1" workbookViewId="0">
      <selection activeCell="O5" sqref="O5"/>
    </sheetView>
  </sheetViews>
  <sheetFormatPr baseColWidth="10" defaultRowHeight="16" x14ac:dyDescent="0.2"/>
  <sheetData>
    <row r="1" spans="1:20" x14ac:dyDescent="0.2">
      <c r="F1" t="s">
        <v>0</v>
      </c>
      <c r="G1" t="s">
        <v>1</v>
      </c>
      <c r="H1" t="s">
        <v>2</v>
      </c>
      <c r="I1" t="s">
        <v>6</v>
      </c>
      <c r="J1" t="s">
        <v>7</v>
      </c>
      <c r="K1" t="s">
        <v>28</v>
      </c>
      <c r="L1" t="s">
        <v>8</v>
      </c>
      <c r="N1" t="s">
        <v>29</v>
      </c>
      <c r="O1" t="s">
        <v>30</v>
      </c>
      <c r="P1" t="s">
        <v>31</v>
      </c>
      <c r="Q1" t="s">
        <v>32</v>
      </c>
      <c r="R1" t="s">
        <v>34</v>
      </c>
      <c r="S1" t="s">
        <v>33</v>
      </c>
      <c r="T1" t="s">
        <v>35</v>
      </c>
    </row>
    <row r="2" spans="1:20" x14ac:dyDescent="0.2">
      <c r="A2">
        <v>836896</v>
      </c>
      <c r="B2" t="s">
        <v>9</v>
      </c>
      <c r="C2" t="s">
        <v>10</v>
      </c>
      <c r="D2" t="s">
        <v>11</v>
      </c>
      <c r="E2" t="s">
        <v>11</v>
      </c>
      <c r="F2" s="1">
        <v>1</v>
      </c>
      <c r="G2" s="1">
        <v>0.99999988080000002</v>
      </c>
      <c r="H2" s="1">
        <v>1</v>
      </c>
      <c r="I2">
        <v>1</v>
      </c>
      <c r="J2">
        <v>1</v>
      </c>
      <c r="K2">
        <f>F2*0.18+G2*0.25+H2*0.25+I2*0.13+J2*0.19</f>
        <v>0.99999997019999998</v>
      </c>
    </row>
    <row r="4" spans="1:20" x14ac:dyDescent="0.2">
      <c r="A4">
        <v>1824451</v>
      </c>
      <c r="B4" t="s">
        <v>18</v>
      </c>
      <c r="C4" t="s">
        <v>19</v>
      </c>
      <c r="D4" t="s">
        <v>11</v>
      </c>
      <c r="E4" t="s">
        <v>11</v>
      </c>
      <c r="F4" s="1">
        <v>0.33414515760000002</v>
      </c>
      <c r="G4" s="1">
        <v>0.83487987519999995</v>
      </c>
      <c r="H4" s="1">
        <v>0.88443684580000004</v>
      </c>
      <c r="I4">
        <v>1</v>
      </c>
      <c r="J4">
        <v>1</v>
      </c>
      <c r="K4">
        <f t="shared" ref="K4:K13" si="0">F4*0.18+G4*0.25+H4*0.25+I4*0.13+J4*0.19</f>
        <v>0.80997530861799993</v>
      </c>
      <c r="L4">
        <v>3.1666666669999999</v>
      </c>
      <c r="N4">
        <v>1</v>
      </c>
      <c r="O4">
        <v>3.1666666669999999</v>
      </c>
      <c r="P4">
        <f>LOG(N4+1, 2)</f>
        <v>1</v>
      </c>
      <c r="Q4">
        <f>O4/P4</f>
        <v>3.1666666669999999</v>
      </c>
      <c r="R4">
        <f>Q4</f>
        <v>3.1666666669999999</v>
      </c>
      <c r="S4">
        <v>4.6666666666666599</v>
      </c>
      <c r="T4">
        <f>R4/S4</f>
        <v>0.67857142864285813</v>
      </c>
    </row>
    <row r="5" spans="1:20" x14ac:dyDescent="0.2">
      <c r="A5">
        <v>2303014</v>
      </c>
      <c r="B5" t="s">
        <v>12</v>
      </c>
      <c r="C5" t="s">
        <v>13</v>
      </c>
      <c r="D5" t="s">
        <v>11</v>
      </c>
      <c r="E5" t="s">
        <v>11</v>
      </c>
      <c r="F5" s="1">
        <v>0.43271367560000001</v>
      </c>
      <c r="G5" s="1">
        <v>0.70289111140000005</v>
      </c>
      <c r="H5" s="1">
        <v>0.77556270360000001</v>
      </c>
      <c r="I5">
        <v>1</v>
      </c>
      <c r="J5">
        <v>1</v>
      </c>
      <c r="K5">
        <f t="shared" si="0"/>
        <v>0.76750191535800005</v>
      </c>
      <c r="L5">
        <v>4.6666666666666599</v>
      </c>
      <c r="N5">
        <v>2</v>
      </c>
      <c r="O5">
        <v>4.6666666666666599</v>
      </c>
      <c r="P5">
        <f t="shared" ref="P5:P13" si="1">LOG(N5+1, 2)</f>
        <v>1.5849625007211563</v>
      </c>
      <c r="Q5">
        <f t="shared" ref="Q5:Q13" si="2">O5/P5</f>
        <v>2.9443388500001304</v>
      </c>
      <c r="R5">
        <f>SUM(Q$4:Q5)</f>
        <v>6.1110055170001303</v>
      </c>
      <c r="S5">
        <v>6.7697658452381821</v>
      </c>
      <c r="T5">
        <f t="shared" ref="T5:T13" si="3">R5/S5</f>
        <v>0.90269082516326316</v>
      </c>
    </row>
    <row r="6" spans="1:20" x14ac:dyDescent="0.2">
      <c r="A6">
        <v>3414948</v>
      </c>
      <c r="B6" t="s">
        <v>16</v>
      </c>
      <c r="C6" t="s">
        <v>17</v>
      </c>
      <c r="D6" t="s">
        <v>11</v>
      </c>
      <c r="E6" t="s">
        <v>11</v>
      </c>
      <c r="F6" s="1">
        <v>0.17033835429999999</v>
      </c>
      <c r="G6" s="1">
        <v>0.86041098829999996</v>
      </c>
      <c r="H6" s="1">
        <v>0.83253872390000005</v>
      </c>
      <c r="I6">
        <v>1</v>
      </c>
      <c r="J6">
        <v>0.66666666666666596</v>
      </c>
      <c r="K6">
        <f t="shared" si="0"/>
        <v>0.71056499849066657</v>
      </c>
      <c r="L6">
        <v>3.3333333333333299</v>
      </c>
      <c r="N6">
        <v>3</v>
      </c>
      <c r="O6">
        <v>3.3333333333333299</v>
      </c>
      <c r="P6">
        <f t="shared" si="1"/>
        <v>2</v>
      </c>
      <c r="Q6">
        <f t="shared" si="2"/>
        <v>1.666666666666665</v>
      </c>
      <c r="R6">
        <f>SUM(Q$4:Q6)</f>
        <v>7.7776721836667955</v>
      </c>
      <c r="S6">
        <v>8.4364325119048473</v>
      </c>
      <c r="T6">
        <f t="shared" si="3"/>
        <v>0.92191482272768022</v>
      </c>
    </row>
    <row r="7" spans="1:20" x14ac:dyDescent="0.2">
      <c r="A7">
        <v>1912588</v>
      </c>
      <c r="B7" t="s">
        <v>21</v>
      </c>
      <c r="C7" t="s">
        <v>22</v>
      </c>
      <c r="D7" t="s">
        <v>11</v>
      </c>
      <c r="E7" t="s">
        <v>11</v>
      </c>
      <c r="F7" s="1">
        <v>0.30802261819999999</v>
      </c>
      <c r="G7" s="1">
        <v>0.7453545332</v>
      </c>
      <c r="H7" s="1">
        <v>0.88630610700000001</v>
      </c>
      <c r="I7">
        <v>1</v>
      </c>
      <c r="J7">
        <v>0.33333333333333298</v>
      </c>
      <c r="K7">
        <f t="shared" si="0"/>
        <v>0.65669256465933323</v>
      </c>
      <c r="L7">
        <v>2.7777777779999999</v>
      </c>
      <c r="N7">
        <v>4</v>
      </c>
      <c r="O7">
        <v>2.7777777779999999</v>
      </c>
      <c r="P7">
        <f t="shared" si="1"/>
        <v>2.3219280948873622</v>
      </c>
      <c r="Q7">
        <f t="shared" si="2"/>
        <v>1.1963237725217977</v>
      </c>
      <c r="R7">
        <f>SUM(Q$4:Q7)</f>
        <v>8.9739959561885936</v>
      </c>
      <c r="S7">
        <v>9.8002416126141512</v>
      </c>
      <c r="T7">
        <f t="shared" si="3"/>
        <v>0.91569129730821386</v>
      </c>
    </row>
    <row r="8" spans="1:20" x14ac:dyDescent="0.2">
      <c r="A8">
        <v>1863485</v>
      </c>
      <c r="B8" t="s">
        <v>26</v>
      </c>
      <c r="C8" t="s">
        <v>27</v>
      </c>
      <c r="D8" t="s">
        <v>11</v>
      </c>
      <c r="E8" t="s">
        <v>11</v>
      </c>
      <c r="F8" s="1">
        <v>0.1193261478</v>
      </c>
      <c r="G8" s="1">
        <v>0.59170842170000004</v>
      </c>
      <c r="H8" s="1">
        <v>0.62967324260000002</v>
      </c>
      <c r="I8">
        <v>1</v>
      </c>
      <c r="J8">
        <v>1</v>
      </c>
      <c r="K8">
        <f t="shared" si="0"/>
        <v>0.64682412267900002</v>
      </c>
      <c r="L8">
        <v>0.66666666666666596</v>
      </c>
      <c r="N8">
        <v>5</v>
      </c>
      <c r="O8">
        <v>0.66666666666666596</v>
      </c>
      <c r="P8">
        <f t="shared" si="1"/>
        <v>2.5849625007211561</v>
      </c>
      <c r="Q8">
        <f t="shared" si="2"/>
        <v>0.25790187148969412</v>
      </c>
      <c r="R8">
        <f>SUM(Q$4:Q8)</f>
        <v>9.2318978276782886</v>
      </c>
      <c r="S8">
        <v>10.896324566316402</v>
      </c>
      <c r="T8">
        <f t="shared" si="3"/>
        <v>0.84724879214929749</v>
      </c>
    </row>
    <row r="9" spans="1:20" x14ac:dyDescent="0.2">
      <c r="A9">
        <v>158952</v>
      </c>
      <c r="B9" t="s">
        <v>14</v>
      </c>
      <c r="C9" t="s">
        <v>15</v>
      </c>
      <c r="D9" t="s">
        <v>11</v>
      </c>
      <c r="E9" t="s">
        <v>11</v>
      </c>
      <c r="F9" s="1">
        <v>0.1640763657</v>
      </c>
      <c r="G9" s="1">
        <v>0.77272951599999995</v>
      </c>
      <c r="H9" s="1">
        <v>0.87317085270000006</v>
      </c>
      <c r="I9">
        <v>1</v>
      </c>
      <c r="J9">
        <v>0.33333333333333298</v>
      </c>
      <c r="K9">
        <f t="shared" si="0"/>
        <v>0.63434217133433324</v>
      </c>
      <c r="L9">
        <v>3.3333333333333299</v>
      </c>
      <c r="N9">
        <v>6</v>
      </c>
      <c r="O9">
        <v>3.3333333333333299</v>
      </c>
      <c r="P9">
        <f t="shared" si="1"/>
        <v>2.8073549220576042</v>
      </c>
      <c r="Q9">
        <f t="shared" si="2"/>
        <v>1.1873572903600726</v>
      </c>
      <c r="R9">
        <f>SUM(Q$4:Q9)</f>
        <v>10.419255118038361</v>
      </c>
      <c r="S9">
        <v>11.885788975028953</v>
      </c>
      <c r="T9">
        <f t="shared" si="3"/>
        <v>0.87661451334264329</v>
      </c>
    </row>
    <row r="10" spans="1:20" x14ac:dyDescent="0.2">
      <c r="A10">
        <v>3779907</v>
      </c>
      <c r="B10" t="s">
        <v>20</v>
      </c>
      <c r="C10" t="s">
        <v>11</v>
      </c>
      <c r="D10" t="s">
        <v>11</v>
      </c>
      <c r="E10" t="s">
        <v>11</v>
      </c>
      <c r="F10" s="1">
        <v>0.47707331460000002</v>
      </c>
      <c r="G10" s="1">
        <v>0.69029802080000002</v>
      </c>
      <c r="H10" s="1">
        <v>0.80303484199999997</v>
      </c>
      <c r="I10">
        <v>0</v>
      </c>
      <c r="J10">
        <v>0</v>
      </c>
      <c r="K10">
        <f t="shared" si="0"/>
        <v>0.45920641232800002</v>
      </c>
      <c r="L10">
        <v>2.8333333330000001</v>
      </c>
      <c r="N10">
        <v>7</v>
      </c>
      <c r="O10">
        <v>2.8333333330000001</v>
      </c>
      <c r="P10">
        <f t="shared" si="1"/>
        <v>3</v>
      </c>
      <c r="Q10">
        <f t="shared" si="2"/>
        <v>0.94444444433333341</v>
      </c>
      <c r="R10">
        <f>SUM(Q$4:Q10)</f>
        <v>11.363699562371695</v>
      </c>
      <c r="S10">
        <v>12.330233419473396</v>
      </c>
      <c r="T10">
        <f t="shared" si="3"/>
        <v>0.92161268775534821</v>
      </c>
    </row>
    <row r="11" spans="1:20" x14ac:dyDescent="0.2">
      <c r="A11">
        <v>1242736</v>
      </c>
      <c r="B11" t="s">
        <v>24</v>
      </c>
      <c r="F11" s="1">
        <v>0.3195640381</v>
      </c>
      <c r="G11" s="1">
        <v>0.59046173099999999</v>
      </c>
      <c r="H11" s="1">
        <v>0.7528144121</v>
      </c>
      <c r="I11">
        <v>0</v>
      </c>
      <c r="J11">
        <v>0</v>
      </c>
      <c r="K11">
        <f t="shared" si="0"/>
        <v>0.39334056263299999</v>
      </c>
      <c r="L11">
        <v>1.3333333333333299</v>
      </c>
      <c r="N11">
        <v>8</v>
      </c>
      <c r="O11">
        <v>1.3333333333333299</v>
      </c>
      <c r="P11">
        <f t="shared" si="1"/>
        <v>3.1699250014423126</v>
      </c>
      <c r="Q11">
        <f t="shared" si="2"/>
        <v>0.42061983571430384</v>
      </c>
      <c r="R11">
        <f>SUM(Q$4:Q11)</f>
        <v>11.784319398085998</v>
      </c>
      <c r="S11">
        <v>12.7508532551877</v>
      </c>
      <c r="T11">
        <f t="shared" si="3"/>
        <v>0.92419849575882573</v>
      </c>
    </row>
    <row r="12" spans="1:20" x14ac:dyDescent="0.2">
      <c r="A12">
        <v>1204107</v>
      </c>
      <c r="B12" t="s">
        <v>23</v>
      </c>
      <c r="C12" t="s">
        <v>11</v>
      </c>
      <c r="D12" t="s">
        <v>11</v>
      </c>
      <c r="E12" t="s">
        <v>11</v>
      </c>
      <c r="F12" s="1">
        <v>0.100592446</v>
      </c>
      <c r="G12" s="1">
        <v>0.66167211530000003</v>
      </c>
      <c r="H12" s="1">
        <v>0.7446613312</v>
      </c>
      <c r="I12">
        <v>0</v>
      </c>
      <c r="J12">
        <v>0</v>
      </c>
      <c r="K12">
        <f t="shared" si="0"/>
        <v>0.36969000190500001</v>
      </c>
      <c r="L12">
        <v>1.3333333333333299</v>
      </c>
      <c r="N12">
        <v>9</v>
      </c>
      <c r="O12">
        <v>1.3333333333333299</v>
      </c>
      <c r="P12">
        <f t="shared" si="1"/>
        <v>3.3219280948873626</v>
      </c>
      <c r="Q12">
        <f t="shared" si="2"/>
        <v>0.40137332755197386</v>
      </c>
      <c r="R12">
        <f>SUM(Q$4:Q12)</f>
        <v>12.185692725637972</v>
      </c>
      <c r="S12">
        <v>12.951539918963688</v>
      </c>
      <c r="T12">
        <f t="shared" si="3"/>
        <v>0.94086825210611758</v>
      </c>
    </row>
    <row r="13" spans="1:20" x14ac:dyDescent="0.2">
      <c r="A13">
        <v>1645926</v>
      </c>
      <c r="B13" t="s">
        <v>25</v>
      </c>
      <c r="C13" t="s">
        <v>11</v>
      </c>
      <c r="D13" t="s">
        <v>11</v>
      </c>
      <c r="E13" t="s">
        <v>11</v>
      </c>
      <c r="F13" s="1">
        <v>5.8195588719999997E-2</v>
      </c>
      <c r="G13" s="1">
        <v>0.61869198079999999</v>
      </c>
      <c r="H13" s="1">
        <v>0.64117038250000002</v>
      </c>
      <c r="I13">
        <v>0</v>
      </c>
      <c r="J13">
        <v>0</v>
      </c>
      <c r="K13">
        <f t="shared" si="0"/>
        <v>0.32544079679460003</v>
      </c>
      <c r="L13">
        <v>0.66666666666666596</v>
      </c>
      <c r="N13">
        <v>10</v>
      </c>
      <c r="O13">
        <v>0.66666666666666596</v>
      </c>
      <c r="P13">
        <f t="shared" si="1"/>
        <v>3.4594316186372978</v>
      </c>
      <c r="Q13">
        <f t="shared" si="2"/>
        <v>0.192709884211925</v>
      </c>
      <c r="R13">
        <f>SUM(Q$4:Q13)</f>
        <v>12.378402609849898</v>
      </c>
      <c r="S13">
        <v>13.144249803175613</v>
      </c>
      <c r="T13">
        <f t="shared" si="3"/>
        <v>0.94173519182960985</v>
      </c>
    </row>
  </sheetData>
  <sortState ref="A4:L13">
    <sortCondition descending="1" ref="K4:K13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4AE204-3DD0-0047-8C57-D473F8DECB12}">
  <dimension ref="A1:U13"/>
  <sheetViews>
    <sheetView topLeftCell="G1" workbookViewId="0">
      <selection activeCell="O2" sqref="O2"/>
    </sheetView>
  </sheetViews>
  <sheetFormatPr baseColWidth="10" defaultRowHeight="16" x14ac:dyDescent="0.2"/>
  <sheetData>
    <row r="1" spans="1:21" x14ac:dyDescent="0.2">
      <c r="F1" t="s">
        <v>0</v>
      </c>
      <c r="G1" t="s">
        <v>1</v>
      </c>
      <c r="H1" t="s">
        <v>2</v>
      </c>
      <c r="I1" t="s">
        <v>3</v>
      </c>
      <c r="J1" t="s">
        <v>4</v>
      </c>
      <c r="K1" t="s">
        <v>5</v>
      </c>
      <c r="L1" t="s">
        <v>28</v>
      </c>
      <c r="M1" t="s">
        <v>8</v>
      </c>
      <c r="O1" t="s">
        <v>29</v>
      </c>
      <c r="P1" t="s">
        <v>30</v>
      </c>
      <c r="Q1" t="s">
        <v>31</v>
      </c>
      <c r="R1" t="s">
        <v>32</v>
      </c>
      <c r="S1" t="s">
        <v>34</v>
      </c>
      <c r="T1" t="s">
        <v>33</v>
      </c>
      <c r="U1" t="s">
        <v>35</v>
      </c>
    </row>
    <row r="2" spans="1:21" x14ac:dyDescent="0.2">
      <c r="A2">
        <v>836896</v>
      </c>
      <c r="B2" t="s">
        <v>9</v>
      </c>
      <c r="C2" t="s">
        <v>10</v>
      </c>
      <c r="D2" t="s">
        <v>11</v>
      </c>
      <c r="E2" t="s">
        <v>11</v>
      </c>
      <c r="F2" s="1">
        <v>1</v>
      </c>
      <c r="G2" s="1">
        <v>0.99999988080000002</v>
      </c>
      <c r="H2" s="1">
        <v>1</v>
      </c>
      <c r="I2">
        <v>1</v>
      </c>
      <c r="J2">
        <v>1</v>
      </c>
      <c r="K2">
        <v>0</v>
      </c>
      <c r="L2">
        <f>F2*0.19+G2*0.25+H2*0.26+I2*0.12+J2*0.09+K2*0.09</f>
        <v>0.90999997020000001</v>
      </c>
    </row>
    <row r="4" spans="1:21" x14ac:dyDescent="0.2">
      <c r="A4">
        <v>1824451</v>
      </c>
      <c r="B4" t="s">
        <v>18</v>
      </c>
      <c r="C4" t="s">
        <v>19</v>
      </c>
      <c r="D4" t="s">
        <v>11</v>
      </c>
      <c r="E4" t="s">
        <v>11</v>
      </c>
      <c r="F4" s="1">
        <v>0.33414515760000002</v>
      </c>
      <c r="G4" s="1">
        <v>0.83487987519999995</v>
      </c>
      <c r="H4" s="1">
        <v>0.88443684580000004</v>
      </c>
      <c r="I4">
        <v>0.8</v>
      </c>
      <c r="J4">
        <v>0.85714285714285698</v>
      </c>
      <c r="K4">
        <v>0</v>
      </c>
      <c r="L4">
        <f t="shared" ref="L4:L13" si="0">F4*0.19+G4*0.25+H4*0.26+I4*0.12+J4*0.09+K4*0.09</f>
        <v>0.67530398579485706</v>
      </c>
      <c r="M4">
        <v>3.1666666669999999</v>
      </c>
      <c r="O4">
        <v>1</v>
      </c>
      <c r="P4">
        <v>3.1666666669999999</v>
      </c>
      <c r="Q4">
        <f>LOG(O4+1, 2)</f>
        <v>1</v>
      </c>
      <c r="R4">
        <f>P4/Q4</f>
        <v>3.1666666669999999</v>
      </c>
      <c r="S4">
        <f>R4</f>
        <v>3.1666666669999999</v>
      </c>
      <c r="T4">
        <v>4.6666666666666599</v>
      </c>
      <c r="U4">
        <f>S4/T4</f>
        <v>0.67857142864285813</v>
      </c>
    </row>
    <row r="5" spans="1:21" x14ac:dyDescent="0.2">
      <c r="A5">
        <v>3779907</v>
      </c>
      <c r="B5" t="s">
        <v>20</v>
      </c>
      <c r="C5" t="s">
        <v>11</v>
      </c>
      <c r="D5" t="s">
        <v>11</v>
      </c>
      <c r="E5" t="s">
        <v>11</v>
      </c>
      <c r="F5" s="1">
        <v>0.47707331460000002</v>
      </c>
      <c r="G5" s="1">
        <v>0.69029802080000002</v>
      </c>
      <c r="H5" s="1">
        <v>0.80303484199999997</v>
      </c>
      <c r="I5">
        <v>0.93333333333333302</v>
      </c>
      <c r="J5">
        <v>0.85714285714285698</v>
      </c>
      <c r="K5">
        <v>0</v>
      </c>
      <c r="L5">
        <f t="shared" si="0"/>
        <v>0.66115035103685704</v>
      </c>
      <c r="M5">
        <v>2.8333333330000001</v>
      </c>
      <c r="O5">
        <v>2</v>
      </c>
      <c r="P5">
        <v>2.8333333330000001</v>
      </c>
      <c r="Q5">
        <f t="shared" ref="Q5:Q13" si="1">LOG(O5+1, 2)</f>
        <v>1.5849625007211563</v>
      </c>
      <c r="R5">
        <f t="shared" ref="R5:R13" si="2">P5/Q5</f>
        <v>1.7876343015754861</v>
      </c>
      <c r="S5">
        <f>SUM(R$4:R5)</f>
        <v>4.9543009685754864</v>
      </c>
      <c r="T5">
        <v>6.7697658452381821</v>
      </c>
      <c r="U5">
        <f t="shared" ref="U5:U13" si="3">S5/T5</f>
        <v>0.73182752281754559</v>
      </c>
    </row>
    <row r="6" spans="1:21" x14ac:dyDescent="0.2">
      <c r="A6">
        <v>3414948</v>
      </c>
      <c r="B6" t="s">
        <v>16</v>
      </c>
      <c r="C6" t="s">
        <v>17</v>
      </c>
      <c r="D6" t="s">
        <v>11</v>
      </c>
      <c r="E6" t="s">
        <v>11</v>
      </c>
      <c r="F6" s="1">
        <v>0.17033835429999999</v>
      </c>
      <c r="G6" s="1">
        <v>0.86041098829999996</v>
      </c>
      <c r="H6" s="1">
        <v>0.83253872390000005</v>
      </c>
      <c r="I6">
        <v>0.73333333333333295</v>
      </c>
      <c r="J6">
        <v>0.85714285714285698</v>
      </c>
      <c r="K6">
        <v>0</v>
      </c>
      <c r="L6">
        <f t="shared" si="0"/>
        <v>0.62906995974885715</v>
      </c>
      <c r="M6">
        <v>3.3333333333333299</v>
      </c>
      <c r="O6">
        <v>3</v>
      </c>
      <c r="P6">
        <v>3.3333333333333299</v>
      </c>
      <c r="Q6">
        <f t="shared" si="1"/>
        <v>2</v>
      </c>
      <c r="R6">
        <f t="shared" si="2"/>
        <v>1.666666666666665</v>
      </c>
      <c r="S6">
        <f>SUM(R$4:R6)</f>
        <v>6.6209676352421516</v>
      </c>
      <c r="T6">
        <v>8.4364325119048473</v>
      </c>
      <c r="U6">
        <f t="shared" si="3"/>
        <v>0.7848065667447881</v>
      </c>
    </row>
    <row r="7" spans="1:21" x14ac:dyDescent="0.2">
      <c r="A7">
        <v>1863485</v>
      </c>
      <c r="B7" t="s">
        <v>26</v>
      </c>
      <c r="C7" t="s">
        <v>27</v>
      </c>
      <c r="D7" t="s">
        <v>11</v>
      </c>
      <c r="E7" t="s">
        <v>11</v>
      </c>
      <c r="F7" s="1">
        <v>0.1193261478</v>
      </c>
      <c r="G7" s="1">
        <v>0.59170842170000004</v>
      </c>
      <c r="H7" s="1">
        <v>0.62967324260000002</v>
      </c>
      <c r="I7">
        <v>0.93333333333333302</v>
      </c>
      <c r="J7">
        <v>0.85714285714285698</v>
      </c>
      <c r="K7">
        <v>1</v>
      </c>
      <c r="L7">
        <f t="shared" si="0"/>
        <v>0.61345697372585717</v>
      </c>
      <c r="M7">
        <v>0.66666666666666596</v>
      </c>
      <c r="O7">
        <v>4</v>
      </c>
      <c r="P7">
        <v>0.66666666666666596</v>
      </c>
      <c r="Q7">
        <f t="shared" si="1"/>
        <v>2.3219280948873622</v>
      </c>
      <c r="R7">
        <f t="shared" si="2"/>
        <v>0.28711770538226178</v>
      </c>
      <c r="S7">
        <f>SUM(R$4:R7)</f>
        <v>6.9080853406244138</v>
      </c>
      <c r="T7">
        <v>9.8002416126141512</v>
      </c>
      <c r="U7">
        <f t="shared" si="3"/>
        <v>0.70488928882455648</v>
      </c>
    </row>
    <row r="8" spans="1:21" x14ac:dyDescent="0.2">
      <c r="A8">
        <v>1204107</v>
      </c>
      <c r="B8" t="s">
        <v>23</v>
      </c>
      <c r="C8" t="s">
        <v>11</v>
      </c>
      <c r="D8" t="s">
        <v>11</v>
      </c>
      <c r="E8" t="s">
        <v>11</v>
      </c>
      <c r="F8" s="1">
        <v>0.100592446</v>
      </c>
      <c r="G8" s="1">
        <v>0.66167211530000003</v>
      </c>
      <c r="H8" s="1">
        <v>0.7446613312</v>
      </c>
      <c r="I8">
        <v>0.6</v>
      </c>
      <c r="J8">
        <v>0.71428571428571397</v>
      </c>
      <c r="K8">
        <v>1</v>
      </c>
      <c r="L8">
        <f t="shared" si="0"/>
        <v>0.60442825396271427</v>
      </c>
      <c r="M8">
        <v>1.3333333333333299</v>
      </c>
      <c r="O8">
        <v>5</v>
      </c>
      <c r="P8">
        <v>1.3333333333333299</v>
      </c>
      <c r="Q8">
        <f t="shared" si="1"/>
        <v>2.5849625007211561</v>
      </c>
      <c r="R8">
        <f t="shared" si="2"/>
        <v>0.51580374297938747</v>
      </c>
      <c r="S8">
        <f>SUM(R$4:R8)</f>
        <v>7.4238890836038012</v>
      </c>
      <c r="T8">
        <v>10.896324566316402</v>
      </c>
      <c r="U8">
        <f t="shared" si="3"/>
        <v>0.68132047998580425</v>
      </c>
    </row>
    <row r="9" spans="1:21" x14ac:dyDescent="0.2">
      <c r="A9">
        <v>1242736</v>
      </c>
      <c r="B9" t="s">
        <v>24</v>
      </c>
      <c r="F9" s="1">
        <v>0.3195640381</v>
      </c>
      <c r="G9" s="1">
        <v>0.59046173099999999</v>
      </c>
      <c r="H9" s="1">
        <v>0.7528144121</v>
      </c>
      <c r="I9">
        <v>0.93333333333333302</v>
      </c>
      <c r="J9">
        <v>0.85714285714285698</v>
      </c>
      <c r="K9">
        <v>0</v>
      </c>
      <c r="L9">
        <f t="shared" si="0"/>
        <v>0.59320720427785711</v>
      </c>
      <c r="M9">
        <v>1.3333333333333299</v>
      </c>
      <c r="O9">
        <v>6</v>
      </c>
      <c r="P9">
        <v>1.3333333333333299</v>
      </c>
      <c r="Q9">
        <f t="shared" si="1"/>
        <v>2.8073549220576042</v>
      </c>
      <c r="R9">
        <f t="shared" si="2"/>
        <v>0.47494291614402834</v>
      </c>
      <c r="S9">
        <f>SUM(R$4:R9)</f>
        <v>7.8988319997478298</v>
      </c>
      <c r="T9">
        <v>11.885788975028953</v>
      </c>
      <c r="U9">
        <f t="shared" si="3"/>
        <v>0.66456101621378383</v>
      </c>
    </row>
    <row r="10" spans="1:21" x14ac:dyDescent="0.2">
      <c r="A10">
        <v>158952</v>
      </c>
      <c r="B10" t="s">
        <v>14</v>
      </c>
      <c r="C10" t="s">
        <v>15</v>
      </c>
      <c r="D10" t="s">
        <v>11</v>
      </c>
      <c r="E10" t="s">
        <v>11</v>
      </c>
      <c r="F10" s="1">
        <v>0.1640763657</v>
      </c>
      <c r="G10" s="1">
        <v>0.77272951599999995</v>
      </c>
      <c r="H10" s="1">
        <v>0.87317085270000006</v>
      </c>
      <c r="I10">
        <v>0.53333333333333299</v>
      </c>
      <c r="J10">
        <v>0.57142857142857095</v>
      </c>
      <c r="K10">
        <v>0</v>
      </c>
      <c r="L10">
        <f t="shared" si="0"/>
        <v>0.56680988161357138</v>
      </c>
      <c r="M10">
        <v>3.3333333333333299</v>
      </c>
      <c r="O10">
        <v>7</v>
      </c>
      <c r="P10">
        <v>3.3333333333333299</v>
      </c>
      <c r="Q10">
        <f t="shared" si="1"/>
        <v>3</v>
      </c>
      <c r="R10">
        <f t="shared" si="2"/>
        <v>1.1111111111111101</v>
      </c>
      <c r="S10">
        <f>SUM(R$4:R10)</f>
        <v>9.0099431108589396</v>
      </c>
      <c r="T10">
        <v>12.330233419473396</v>
      </c>
      <c r="U10">
        <f t="shared" si="3"/>
        <v>0.73071959016034094</v>
      </c>
    </row>
    <row r="11" spans="1:21" x14ac:dyDescent="0.2">
      <c r="A11">
        <v>1912588</v>
      </c>
      <c r="B11" t="s">
        <v>21</v>
      </c>
      <c r="C11" t="s">
        <v>22</v>
      </c>
      <c r="D11" t="s">
        <v>11</v>
      </c>
      <c r="E11" t="s">
        <v>11</v>
      </c>
      <c r="F11" s="1">
        <v>0.30802261819999999</v>
      </c>
      <c r="G11" s="1">
        <v>0.7453545332</v>
      </c>
      <c r="H11" s="1">
        <v>0.88630610700000001</v>
      </c>
      <c r="I11">
        <v>0.4</v>
      </c>
      <c r="J11">
        <v>0.28571428571428498</v>
      </c>
      <c r="K11">
        <v>0</v>
      </c>
      <c r="L11">
        <f t="shared" si="0"/>
        <v>0.54901680429228572</v>
      </c>
      <c r="M11">
        <v>2.7777777779999999</v>
      </c>
      <c r="O11">
        <v>8</v>
      </c>
      <c r="P11">
        <v>2.7777777779999999</v>
      </c>
      <c r="Q11">
        <f t="shared" si="1"/>
        <v>3.1699250014423126</v>
      </c>
      <c r="R11">
        <f t="shared" si="2"/>
        <v>0.87629132447490521</v>
      </c>
      <c r="S11">
        <f>SUM(R$4:R11)</f>
        <v>9.8862344353338454</v>
      </c>
      <c r="T11">
        <v>12.7508532551877</v>
      </c>
      <c r="U11">
        <f t="shared" si="3"/>
        <v>0.77533904888377714</v>
      </c>
    </row>
    <row r="12" spans="1:21" x14ac:dyDescent="0.2">
      <c r="A12">
        <v>1645926</v>
      </c>
      <c r="B12" t="s">
        <v>25</v>
      </c>
      <c r="C12" t="s">
        <v>11</v>
      </c>
      <c r="D12" t="s">
        <v>11</v>
      </c>
      <c r="E12" t="s">
        <v>11</v>
      </c>
      <c r="F12" s="1">
        <v>5.8195588719999997E-2</v>
      </c>
      <c r="G12" s="1">
        <v>0.61869198079999999</v>
      </c>
      <c r="H12" s="1">
        <v>0.64117038250000002</v>
      </c>
      <c r="I12">
        <v>0.6</v>
      </c>
      <c r="J12">
        <v>0.57142857142857095</v>
      </c>
      <c r="K12">
        <v>1</v>
      </c>
      <c r="L12">
        <f t="shared" si="0"/>
        <v>0.54586302793537145</v>
      </c>
      <c r="M12">
        <v>0.66666666666666596</v>
      </c>
      <c r="O12">
        <v>9</v>
      </c>
      <c r="P12">
        <v>0.66666666666666596</v>
      </c>
      <c r="Q12">
        <f t="shared" si="1"/>
        <v>3.3219280948873626</v>
      </c>
      <c r="R12">
        <f t="shared" si="2"/>
        <v>0.20068666377598723</v>
      </c>
      <c r="S12">
        <f>SUM(R$4:R12)</f>
        <v>10.086921099109833</v>
      </c>
      <c r="T12">
        <v>12.951539918963688</v>
      </c>
      <c r="U12">
        <f t="shared" si="3"/>
        <v>0.77882021460170381</v>
      </c>
    </row>
    <row r="13" spans="1:21" x14ac:dyDescent="0.2">
      <c r="A13">
        <v>2303014</v>
      </c>
      <c r="B13" t="s">
        <v>12</v>
      </c>
      <c r="C13" t="s">
        <v>13</v>
      </c>
      <c r="D13" t="s">
        <v>11</v>
      </c>
      <c r="E13" t="s">
        <v>11</v>
      </c>
      <c r="F13" s="1">
        <v>0.43271367560000001</v>
      </c>
      <c r="G13" s="1">
        <v>0.70289111140000005</v>
      </c>
      <c r="H13" s="1">
        <v>0.77556270360000001</v>
      </c>
      <c r="I13">
        <v>0.19999999999999901</v>
      </c>
      <c r="J13">
        <v>0.42857142857142799</v>
      </c>
      <c r="K13">
        <v>0</v>
      </c>
      <c r="L13">
        <f t="shared" si="0"/>
        <v>0.5221561077214284</v>
      </c>
      <c r="M13">
        <v>4.6666666666666599</v>
      </c>
      <c r="O13">
        <v>10</v>
      </c>
      <c r="P13">
        <v>4.6666666666666599</v>
      </c>
      <c r="Q13">
        <f t="shared" si="1"/>
        <v>3.4594316186372978</v>
      </c>
      <c r="R13">
        <f t="shared" si="2"/>
        <v>1.3489691894834746</v>
      </c>
      <c r="S13">
        <f>SUM(R$4:R13)</f>
        <v>11.435890288593308</v>
      </c>
      <c r="T13">
        <v>13.144249803175613</v>
      </c>
      <c r="U13">
        <f t="shared" si="3"/>
        <v>0.87002989594966684</v>
      </c>
    </row>
  </sheetData>
  <sortState ref="A4:M13">
    <sortCondition descending="1" ref="L4:L13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D17F4-77A8-854F-84BC-1EFF0A6CCB69}">
  <dimension ref="A1:R13"/>
  <sheetViews>
    <sheetView tabSelected="1" workbookViewId="0">
      <selection activeCell="I3" sqref="I3"/>
    </sheetView>
  </sheetViews>
  <sheetFormatPr baseColWidth="10" defaultRowHeight="16" x14ac:dyDescent="0.2"/>
  <sheetData>
    <row r="1" spans="1:18" x14ac:dyDescent="0.2">
      <c r="F1" t="s">
        <v>0</v>
      </c>
      <c r="G1" t="s">
        <v>1</v>
      </c>
      <c r="H1" t="s">
        <v>2</v>
      </c>
      <c r="I1" t="s">
        <v>28</v>
      </c>
      <c r="J1" t="s">
        <v>8</v>
      </c>
      <c r="L1" t="s">
        <v>29</v>
      </c>
      <c r="M1" t="s">
        <v>30</v>
      </c>
      <c r="N1" t="s">
        <v>31</v>
      </c>
      <c r="O1" t="s">
        <v>32</v>
      </c>
      <c r="P1" t="s">
        <v>34</v>
      </c>
      <c r="Q1" t="s">
        <v>33</v>
      </c>
      <c r="R1" t="s">
        <v>35</v>
      </c>
    </row>
    <row r="2" spans="1:18" x14ac:dyDescent="0.2">
      <c r="A2">
        <v>836896</v>
      </c>
      <c r="B2" t="s">
        <v>9</v>
      </c>
      <c r="C2" t="s">
        <v>10</v>
      </c>
      <c r="D2" t="s">
        <v>11</v>
      </c>
      <c r="E2" t="s">
        <v>11</v>
      </c>
      <c r="F2" s="1">
        <v>1</v>
      </c>
      <c r="G2" s="1">
        <v>0.99999988080000002</v>
      </c>
      <c r="H2" s="1">
        <v>1</v>
      </c>
      <c r="I2">
        <f>F2*0.3+G2*0.31+H2*0.39</f>
        <v>0.99999996304799998</v>
      </c>
    </row>
    <row r="4" spans="1:18" x14ac:dyDescent="0.2">
      <c r="A4">
        <v>1824451</v>
      </c>
      <c r="B4" t="s">
        <v>18</v>
      </c>
      <c r="C4" t="s">
        <v>19</v>
      </c>
      <c r="D4" t="s">
        <v>11</v>
      </c>
      <c r="E4" t="s">
        <v>11</v>
      </c>
      <c r="F4" s="1">
        <v>0.33414515760000002</v>
      </c>
      <c r="G4" s="1">
        <v>0.83487987519999995</v>
      </c>
      <c r="H4" s="1">
        <v>0.88443684580000004</v>
      </c>
      <c r="I4">
        <f t="shared" ref="I4:I13" si="0">F4*0.3+G4*0.31+H4*0.39</f>
        <v>0.70398667845400009</v>
      </c>
      <c r="J4">
        <v>3.1666666669999999</v>
      </c>
      <c r="L4">
        <v>1</v>
      </c>
      <c r="M4">
        <v>3.1666666669999999</v>
      </c>
      <c r="N4">
        <f>LOG(L4+1, 2)</f>
        <v>1</v>
      </c>
      <c r="O4">
        <f>M4/N4</f>
        <v>3.1666666669999999</v>
      </c>
      <c r="P4">
        <f>O4</f>
        <v>3.1666666669999999</v>
      </c>
      <c r="Q4">
        <v>4.6666666666666599</v>
      </c>
      <c r="R4">
        <f>P4/Q4</f>
        <v>0.67857142864285813</v>
      </c>
    </row>
    <row r="5" spans="1:18" x14ac:dyDescent="0.2">
      <c r="A5">
        <v>3779907</v>
      </c>
      <c r="B5" t="s">
        <v>20</v>
      </c>
      <c r="C5" t="s">
        <v>11</v>
      </c>
      <c r="D5" t="s">
        <v>11</v>
      </c>
      <c r="E5" t="s">
        <v>11</v>
      </c>
      <c r="F5" s="1">
        <v>0.47707331460000002</v>
      </c>
      <c r="G5" s="1">
        <v>0.69029802080000002</v>
      </c>
      <c r="H5" s="1">
        <v>0.80303484199999997</v>
      </c>
      <c r="I5">
        <f t="shared" si="0"/>
        <v>0.670297969208</v>
      </c>
      <c r="J5">
        <v>2.8333333330000001</v>
      </c>
      <c r="L5">
        <v>2</v>
      </c>
      <c r="M5">
        <v>2.8333333330000001</v>
      </c>
      <c r="N5">
        <f t="shared" ref="N5:N13" si="1">LOG(L5+1, 2)</f>
        <v>1.5849625007211563</v>
      </c>
      <c r="O5">
        <f t="shared" ref="O5:O13" si="2">M5/N5</f>
        <v>1.7876343015754861</v>
      </c>
      <c r="P5">
        <f>SUM(O$4:O5)</f>
        <v>4.9543009685754864</v>
      </c>
      <c r="Q5">
        <v>6.7697658452381821</v>
      </c>
      <c r="R5">
        <f t="shared" ref="R5:R13" si="3">P5/Q5</f>
        <v>0.73182752281754559</v>
      </c>
    </row>
    <row r="6" spans="1:18" x14ac:dyDescent="0.2">
      <c r="A6">
        <v>1912588</v>
      </c>
      <c r="B6" t="s">
        <v>21</v>
      </c>
      <c r="C6" t="s">
        <v>22</v>
      </c>
      <c r="D6" t="s">
        <v>11</v>
      </c>
      <c r="E6" t="s">
        <v>11</v>
      </c>
      <c r="F6" s="1">
        <v>0.30802261819999999</v>
      </c>
      <c r="G6" s="1">
        <v>0.7453545332</v>
      </c>
      <c r="H6" s="1">
        <v>0.88630610700000001</v>
      </c>
      <c r="I6">
        <f t="shared" si="0"/>
        <v>0.66912607248199996</v>
      </c>
      <c r="J6">
        <v>2.7777777779999999</v>
      </c>
      <c r="L6">
        <v>3</v>
      </c>
      <c r="M6">
        <v>2.7777777779999999</v>
      </c>
      <c r="N6">
        <f t="shared" si="1"/>
        <v>2</v>
      </c>
      <c r="O6">
        <f t="shared" si="2"/>
        <v>1.388888889</v>
      </c>
      <c r="P6">
        <f>SUM(O$4:O6)</f>
        <v>6.3431898575754868</v>
      </c>
      <c r="Q6">
        <v>8.4364325119048473</v>
      </c>
      <c r="R6">
        <f t="shared" si="3"/>
        <v>0.75188059035907218</v>
      </c>
    </row>
    <row r="7" spans="1:18" x14ac:dyDescent="0.2">
      <c r="A7">
        <v>2303014</v>
      </c>
      <c r="B7" t="s">
        <v>12</v>
      </c>
      <c r="C7" t="s">
        <v>13</v>
      </c>
      <c r="D7" t="s">
        <v>11</v>
      </c>
      <c r="E7" t="s">
        <v>11</v>
      </c>
      <c r="F7" s="1">
        <v>0.43271367560000001</v>
      </c>
      <c r="G7" s="1">
        <v>0.70289111140000005</v>
      </c>
      <c r="H7" s="1">
        <v>0.77556270360000001</v>
      </c>
      <c r="I7">
        <f t="shared" si="0"/>
        <v>0.65017980161800004</v>
      </c>
      <c r="J7">
        <v>4.6666666666666599</v>
      </c>
      <c r="L7">
        <v>4</v>
      </c>
      <c r="M7">
        <v>4.6666666666666599</v>
      </c>
      <c r="N7">
        <f t="shared" si="1"/>
        <v>2.3219280948873622</v>
      </c>
      <c r="O7">
        <f t="shared" si="2"/>
        <v>2.0098239376758316</v>
      </c>
      <c r="P7">
        <f>SUM(O$4:O7)</f>
        <v>8.3530137952513179</v>
      </c>
      <c r="Q7">
        <v>9.8002416126141512</v>
      </c>
      <c r="R7">
        <f t="shared" si="3"/>
        <v>0.85232733287921514</v>
      </c>
    </row>
    <row r="8" spans="1:18" x14ac:dyDescent="0.2">
      <c r="A8">
        <v>3414948</v>
      </c>
      <c r="B8" t="s">
        <v>16</v>
      </c>
      <c r="C8" t="s">
        <v>17</v>
      </c>
      <c r="D8" t="s">
        <v>11</v>
      </c>
      <c r="E8" t="s">
        <v>11</v>
      </c>
      <c r="F8" s="1">
        <v>0.17033835429999999</v>
      </c>
      <c r="G8" s="1">
        <v>0.86041098829999996</v>
      </c>
      <c r="H8" s="1">
        <v>0.83253872390000005</v>
      </c>
      <c r="I8">
        <f t="shared" si="0"/>
        <v>0.64251901498399999</v>
      </c>
      <c r="J8">
        <v>3.3333333333333299</v>
      </c>
      <c r="L8">
        <v>5</v>
      </c>
      <c r="M8">
        <v>3.3333333333333299</v>
      </c>
      <c r="N8">
        <f t="shared" si="1"/>
        <v>2.5849625007211561</v>
      </c>
      <c r="O8">
        <f t="shared" si="2"/>
        <v>1.2895093574484706</v>
      </c>
      <c r="P8">
        <f>SUM(O$4:O8)</f>
        <v>9.6425231526997877</v>
      </c>
      <c r="Q8">
        <v>10.896324566316402</v>
      </c>
      <c r="R8">
        <f t="shared" si="3"/>
        <v>0.88493354745576636</v>
      </c>
    </row>
    <row r="9" spans="1:18" x14ac:dyDescent="0.2">
      <c r="A9">
        <v>158952</v>
      </c>
      <c r="B9" t="s">
        <v>14</v>
      </c>
      <c r="C9" t="s">
        <v>15</v>
      </c>
      <c r="D9" t="s">
        <v>11</v>
      </c>
      <c r="E9" t="s">
        <v>11</v>
      </c>
      <c r="F9" s="1">
        <v>0.1640763657</v>
      </c>
      <c r="G9" s="1">
        <v>0.77272951599999995</v>
      </c>
      <c r="H9" s="1">
        <v>0.87317085270000006</v>
      </c>
      <c r="I9">
        <f t="shared" si="0"/>
        <v>0.62930569222300003</v>
      </c>
      <c r="J9">
        <v>3.3333333333333299</v>
      </c>
      <c r="L9">
        <v>6</v>
      </c>
      <c r="M9">
        <v>3.3333333333333299</v>
      </c>
      <c r="N9">
        <f t="shared" si="1"/>
        <v>2.8073549220576042</v>
      </c>
      <c r="O9">
        <f t="shared" si="2"/>
        <v>1.1873572903600726</v>
      </c>
      <c r="P9">
        <f>SUM(O$4:O9)</f>
        <v>10.82988044305986</v>
      </c>
      <c r="Q9">
        <v>11.885788975028953</v>
      </c>
      <c r="R9">
        <f t="shared" si="3"/>
        <v>0.91116210003496878</v>
      </c>
    </row>
    <row r="10" spans="1:18" x14ac:dyDescent="0.2">
      <c r="A10">
        <v>1242736</v>
      </c>
      <c r="B10" t="s">
        <v>24</v>
      </c>
      <c r="F10" s="1">
        <v>0.3195640381</v>
      </c>
      <c r="G10" s="1">
        <v>0.59046173099999999</v>
      </c>
      <c r="H10" s="1">
        <v>0.7528144121</v>
      </c>
      <c r="I10">
        <f t="shared" si="0"/>
        <v>0.57250996875900007</v>
      </c>
      <c r="J10">
        <v>1.3333333333333299</v>
      </c>
      <c r="L10">
        <v>7</v>
      </c>
      <c r="M10">
        <v>1.3333333333333299</v>
      </c>
      <c r="N10">
        <f t="shared" si="1"/>
        <v>3</v>
      </c>
      <c r="O10">
        <f t="shared" si="2"/>
        <v>0.44444444444444331</v>
      </c>
      <c r="P10">
        <f>SUM(O$4:O10)</f>
        <v>11.274324887504303</v>
      </c>
      <c r="Q10">
        <v>12.330233419473396</v>
      </c>
      <c r="R10">
        <f t="shared" si="3"/>
        <v>0.91436427064701997</v>
      </c>
    </row>
    <row r="11" spans="1:18" x14ac:dyDescent="0.2">
      <c r="A11">
        <v>1204107</v>
      </c>
      <c r="B11" t="s">
        <v>23</v>
      </c>
      <c r="C11" t="s">
        <v>11</v>
      </c>
      <c r="D11" t="s">
        <v>11</v>
      </c>
      <c r="E11" t="s">
        <v>11</v>
      </c>
      <c r="F11" s="1">
        <v>0.100592446</v>
      </c>
      <c r="G11" s="1">
        <v>0.66167211530000003</v>
      </c>
      <c r="H11" s="1">
        <v>0.7446613312</v>
      </c>
      <c r="I11">
        <f t="shared" si="0"/>
        <v>0.52571400871100005</v>
      </c>
      <c r="J11">
        <v>1.3333333333333299</v>
      </c>
      <c r="L11">
        <v>8</v>
      </c>
      <c r="M11">
        <v>1.3333333333333299</v>
      </c>
      <c r="N11">
        <f t="shared" si="1"/>
        <v>3.1699250014423126</v>
      </c>
      <c r="O11">
        <f t="shared" si="2"/>
        <v>0.42061983571430384</v>
      </c>
      <c r="P11">
        <f>SUM(O$4:O11)</f>
        <v>11.694944723218606</v>
      </c>
      <c r="Q11">
        <v>12.7508532551877</v>
      </c>
      <c r="R11">
        <f t="shared" si="3"/>
        <v>0.91718918641468206</v>
      </c>
    </row>
    <row r="12" spans="1:18" x14ac:dyDescent="0.2">
      <c r="A12">
        <v>1863485</v>
      </c>
      <c r="B12" t="s">
        <v>26</v>
      </c>
      <c r="C12" t="s">
        <v>27</v>
      </c>
      <c r="D12" t="s">
        <v>11</v>
      </c>
      <c r="E12" t="s">
        <v>11</v>
      </c>
      <c r="F12" s="1">
        <v>0.1193261478</v>
      </c>
      <c r="G12" s="1">
        <v>0.59170842170000004</v>
      </c>
      <c r="H12" s="1">
        <v>0.62967324260000002</v>
      </c>
      <c r="I12">
        <f t="shared" si="0"/>
        <v>0.46480001968100004</v>
      </c>
      <c r="J12">
        <v>0.66666666666666596</v>
      </c>
      <c r="L12">
        <v>9</v>
      </c>
      <c r="M12">
        <v>0.66666666666666596</v>
      </c>
      <c r="N12">
        <f t="shared" si="1"/>
        <v>3.3219280948873626</v>
      </c>
      <c r="O12">
        <f t="shared" si="2"/>
        <v>0.20068666377598723</v>
      </c>
      <c r="P12">
        <f>SUM(O$4:O12)</f>
        <v>11.895631386994594</v>
      </c>
      <c r="Q12">
        <v>12.951539918963688</v>
      </c>
      <c r="R12">
        <f t="shared" si="3"/>
        <v>0.91847235629308999</v>
      </c>
    </row>
    <row r="13" spans="1:18" x14ac:dyDescent="0.2">
      <c r="A13">
        <v>1645926</v>
      </c>
      <c r="B13" t="s">
        <v>25</v>
      </c>
      <c r="C13" t="s">
        <v>11</v>
      </c>
      <c r="D13" t="s">
        <v>11</v>
      </c>
      <c r="E13" t="s">
        <v>11</v>
      </c>
      <c r="F13" s="1">
        <v>5.8195588719999997E-2</v>
      </c>
      <c r="G13" s="1">
        <v>0.61869198079999999</v>
      </c>
      <c r="H13" s="1">
        <v>0.64117038250000002</v>
      </c>
      <c r="I13">
        <f t="shared" si="0"/>
        <v>0.45930963983900003</v>
      </c>
      <c r="J13">
        <v>0.66666666666666596</v>
      </c>
      <c r="L13">
        <v>10</v>
      </c>
      <c r="M13">
        <v>0.66666666666666596</v>
      </c>
      <c r="N13">
        <f t="shared" si="1"/>
        <v>3.4594316186372978</v>
      </c>
      <c r="O13">
        <f t="shared" si="2"/>
        <v>0.192709884211925</v>
      </c>
      <c r="P13">
        <f>SUM(O$4:O13)</f>
        <v>12.08834127120652</v>
      </c>
      <c r="Q13">
        <v>13.144249803175613</v>
      </c>
      <c r="R13">
        <f t="shared" si="3"/>
        <v>0.91966764571729387</v>
      </c>
    </row>
  </sheetData>
  <sortState ref="A4:J13">
    <sortCondition descending="1" ref="I4:I13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D98096-DCEB-864D-A2FB-9127F9B613A2}">
  <dimension ref="A1:R13"/>
  <sheetViews>
    <sheetView topLeftCell="M1" workbookViewId="0">
      <selection activeCell="M4" sqref="M4:M13"/>
    </sheetView>
  </sheetViews>
  <sheetFormatPr baseColWidth="10" defaultRowHeight="16" x14ac:dyDescent="0.2"/>
  <sheetData>
    <row r="1" spans="1:18" x14ac:dyDescent="0.2">
      <c r="F1" t="s">
        <v>0</v>
      </c>
      <c r="G1" t="s">
        <v>6</v>
      </c>
      <c r="H1" t="s">
        <v>7</v>
      </c>
      <c r="I1" t="s">
        <v>28</v>
      </c>
      <c r="J1" t="s">
        <v>8</v>
      </c>
      <c r="L1" t="s">
        <v>29</v>
      </c>
      <c r="M1" t="s">
        <v>30</v>
      </c>
      <c r="N1" t="s">
        <v>31</v>
      </c>
      <c r="O1" t="s">
        <v>32</v>
      </c>
      <c r="P1" t="s">
        <v>34</v>
      </c>
      <c r="Q1" t="s">
        <v>33</v>
      </c>
      <c r="R1" t="s">
        <v>35</v>
      </c>
    </row>
    <row r="2" spans="1:18" x14ac:dyDescent="0.2">
      <c r="A2">
        <v>836896</v>
      </c>
      <c r="B2" t="s">
        <v>9</v>
      </c>
      <c r="C2" t="s">
        <v>10</v>
      </c>
      <c r="D2" t="s">
        <v>11</v>
      </c>
      <c r="E2" t="s">
        <v>11</v>
      </c>
      <c r="F2" s="1">
        <v>1</v>
      </c>
      <c r="G2">
        <v>1</v>
      </c>
      <c r="H2">
        <v>1</v>
      </c>
      <c r="I2">
        <f>F2*0.65+G2*0.16+H2*0.19</f>
        <v>1</v>
      </c>
    </row>
    <row r="4" spans="1:18" x14ac:dyDescent="0.2">
      <c r="A4">
        <v>2303014</v>
      </c>
      <c r="B4" t="s">
        <v>12</v>
      </c>
      <c r="C4" t="s">
        <v>13</v>
      </c>
      <c r="D4" t="s">
        <v>11</v>
      </c>
      <c r="E4" t="s">
        <v>11</v>
      </c>
      <c r="F4" s="1">
        <v>0.43271367560000001</v>
      </c>
      <c r="G4">
        <v>1</v>
      </c>
      <c r="H4">
        <v>1</v>
      </c>
      <c r="I4">
        <f t="shared" ref="I4:I13" si="0">F4*0.65+G4*0.16+H4*0.19</f>
        <v>0.63126388913999998</v>
      </c>
      <c r="J4">
        <v>4.6666666666666599</v>
      </c>
      <c r="L4">
        <v>1</v>
      </c>
      <c r="M4">
        <v>4.6666666666666599</v>
      </c>
      <c r="N4">
        <f>LOG(L4+1, 2)</f>
        <v>1</v>
      </c>
      <c r="O4">
        <f>M4/N4</f>
        <v>4.6666666666666599</v>
      </c>
      <c r="P4">
        <f>O4</f>
        <v>4.6666666666666599</v>
      </c>
      <c r="Q4">
        <v>4.6666666666666599</v>
      </c>
      <c r="R4">
        <f>P4/Q4</f>
        <v>1</v>
      </c>
    </row>
    <row r="5" spans="1:18" x14ac:dyDescent="0.2">
      <c r="A5">
        <v>1824451</v>
      </c>
      <c r="B5" t="s">
        <v>18</v>
      </c>
      <c r="C5" t="s">
        <v>19</v>
      </c>
      <c r="D5" t="s">
        <v>11</v>
      </c>
      <c r="E5" t="s">
        <v>11</v>
      </c>
      <c r="F5" s="1">
        <v>0.33414515760000002</v>
      </c>
      <c r="G5">
        <v>1</v>
      </c>
      <c r="H5">
        <v>1</v>
      </c>
      <c r="I5">
        <f t="shared" si="0"/>
        <v>0.56719435244000005</v>
      </c>
      <c r="J5">
        <v>3.1666666669999999</v>
      </c>
      <c r="L5">
        <v>2</v>
      </c>
      <c r="M5">
        <v>3.1666666669999999</v>
      </c>
      <c r="N5">
        <f t="shared" ref="N5:N13" si="1">LOG(L5+1, 2)</f>
        <v>1.5849625007211563</v>
      </c>
      <c r="O5">
        <f t="shared" ref="O5:O13" si="2">M5/N5</f>
        <v>1.9979442198532582</v>
      </c>
      <c r="P5">
        <f>SUM(O$4:O5)</f>
        <v>6.6646108865199185</v>
      </c>
      <c r="Q5">
        <v>6.7697658452381821</v>
      </c>
      <c r="R5">
        <f t="shared" ref="R5:R13" si="3">P5/Q5</f>
        <v>0.98446697254791626</v>
      </c>
    </row>
    <row r="6" spans="1:18" x14ac:dyDescent="0.2">
      <c r="A6">
        <v>1863485</v>
      </c>
      <c r="B6" t="s">
        <v>26</v>
      </c>
      <c r="C6" t="s">
        <v>27</v>
      </c>
      <c r="D6" t="s">
        <v>11</v>
      </c>
      <c r="E6" t="s">
        <v>11</v>
      </c>
      <c r="F6" s="1">
        <v>0.1193261478</v>
      </c>
      <c r="G6">
        <v>1</v>
      </c>
      <c r="H6">
        <v>1</v>
      </c>
      <c r="I6">
        <f t="shared" si="0"/>
        <v>0.42756199607000001</v>
      </c>
      <c r="J6">
        <v>0.66666666666666596</v>
      </c>
      <c r="L6">
        <v>3</v>
      </c>
      <c r="M6">
        <v>0.66666666666666596</v>
      </c>
      <c r="N6">
        <f t="shared" si="1"/>
        <v>2</v>
      </c>
      <c r="O6">
        <f t="shared" si="2"/>
        <v>0.33333333333333298</v>
      </c>
      <c r="P6">
        <f>SUM(O$4:O6)</f>
        <v>6.9979442198532515</v>
      </c>
      <c r="Q6">
        <v>8.4364325119048473</v>
      </c>
      <c r="R6">
        <f t="shared" si="3"/>
        <v>0.82949092640500455</v>
      </c>
    </row>
    <row r="7" spans="1:18" x14ac:dyDescent="0.2">
      <c r="A7">
        <v>1912588</v>
      </c>
      <c r="B7" t="s">
        <v>21</v>
      </c>
      <c r="C7" t="s">
        <v>22</v>
      </c>
      <c r="D7" t="s">
        <v>11</v>
      </c>
      <c r="E7" t="s">
        <v>11</v>
      </c>
      <c r="F7" s="1">
        <v>0.30802261819999999</v>
      </c>
      <c r="G7">
        <v>1</v>
      </c>
      <c r="H7">
        <v>0.33333333333333298</v>
      </c>
      <c r="I7">
        <f t="shared" si="0"/>
        <v>0.42354803516333328</v>
      </c>
      <c r="J7">
        <v>2.7777777779999999</v>
      </c>
      <c r="L7">
        <v>4</v>
      </c>
      <c r="M7">
        <v>2.7777777779999999</v>
      </c>
      <c r="N7">
        <f t="shared" si="1"/>
        <v>2.3219280948873622</v>
      </c>
      <c r="O7">
        <f t="shared" si="2"/>
        <v>1.1963237725217977</v>
      </c>
      <c r="P7">
        <f>SUM(O$4:O7)</f>
        <v>8.1942679923750497</v>
      </c>
      <c r="Q7">
        <v>9.8002416126141512</v>
      </c>
      <c r="R7">
        <f t="shared" si="3"/>
        <v>0.83612918092019173</v>
      </c>
    </row>
    <row r="8" spans="1:18" x14ac:dyDescent="0.2">
      <c r="A8">
        <v>3414948</v>
      </c>
      <c r="B8" t="s">
        <v>16</v>
      </c>
      <c r="C8" t="s">
        <v>17</v>
      </c>
      <c r="D8" t="s">
        <v>11</v>
      </c>
      <c r="E8" t="s">
        <v>11</v>
      </c>
      <c r="F8" s="1">
        <v>0.17033835429999999</v>
      </c>
      <c r="G8">
        <v>1</v>
      </c>
      <c r="H8">
        <v>0.66666666666666596</v>
      </c>
      <c r="I8">
        <f t="shared" si="0"/>
        <v>0.39738659696166656</v>
      </c>
      <c r="J8">
        <v>3.3333333333333299</v>
      </c>
      <c r="L8">
        <v>5</v>
      </c>
      <c r="M8">
        <v>3.3333333333333299</v>
      </c>
      <c r="N8">
        <f t="shared" si="1"/>
        <v>2.5849625007211561</v>
      </c>
      <c r="O8">
        <f t="shared" si="2"/>
        <v>1.2895093574484706</v>
      </c>
      <c r="P8">
        <f>SUM(O$4:O8)</f>
        <v>9.4837773498235194</v>
      </c>
      <c r="Q8">
        <v>10.896324566316402</v>
      </c>
      <c r="R8">
        <f t="shared" si="3"/>
        <v>0.87036479980970261</v>
      </c>
    </row>
    <row r="9" spans="1:18" x14ac:dyDescent="0.2">
      <c r="A9">
        <v>158952</v>
      </c>
      <c r="B9" t="s">
        <v>14</v>
      </c>
      <c r="C9" t="s">
        <v>15</v>
      </c>
      <c r="D9" t="s">
        <v>11</v>
      </c>
      <c r="E9" t="s">
        <v>11</v>
      </c>
      <c r="F9" s="1">
        <v>0.1640763657</v>
      </c>
      <c r="G9">
        <v>1</v>
      </c>
      <c r="H9">
        <v>0.33333333333333298</v>
      </c>
      <c r="I9">
        <f t="shared" si="0"/>
        <v>0.32998297103833329</v>
      </c>
      <c r="J9">
        <v>3.3333333333333299</v>
      </c>
      <c r="L9">
        <v>6</v>
      </c>
      <c r="M9">
        <v>3.3333333333333299</v>
      </c>
      <c r="N9">
        <f t="shared" si="1"/>
        <v>2.8073549220576042</v>
      </c>
      <c r="O9">
        <f t="shared" si="2"/>
        <v>1.1873572903600726</v>
      </c>
      <c r="P9">
        <f>SUM(O$4:O9)</f>
        <v>10.671134640183592</v>
      </c>
      <c r="Q9">
        <v>11.885788975028953</v>
      </c>
      <c r="R9">
        <f t="shared" si="3"/>
        <v>0.89780616689415838</v>
      </c>
    </row>
    <row r="10" spans="1:18" x14ac:dyDescent="0.2">
      <c r="A10">
        <v>3779907</v>
      </c>
      <c r="B10" t="s">
        <v>20</v>
      </c>
      <c r="C10" t="s">
        <v>11</v>
      </c>
      <c r="D10" t="s">
        <v>11</v>
      </c>
      <c r="E10" t="s">
        <v>11</v>
      </c>
      <c r="F10" s="1">
        <v>0.47707331460000002</v>
      </c>
      <c r="G10">
        <v>0</v>
      </c>
      <c r="H10">
        <v>0</v>
      </c>
      <c r="I10">
        <f t="shared" si="0"/>
        <v>0.31009765449000004</v>
      </c>
      <c r="J10">
        <v>2.8333333330000001</v>
      </c>
      <c r="L10">
        <v>7</v>
      </c>
      <c r="M10">
        <v>2.8333333330000001</v>
      </c>
      <c r="N10">
        <f t="shared" si="1"/>
        <v>3</v>
      </c>
      <c r="O10">
        <f t="shared" si="2"/>
        <v>0.94444444433333341</v>
      </c>
      <c r="P10">
        <f>SUM(O$4:O10)</f>
        <v>11.615579084516925</v>
      </c>
      <c r="Q10">
        <v>12.330233419473396</v>
      </c>
      <c r="R10">
        <f t="shared" si="3"/>
        <v>0.94204048612512048</v>
      </c>
    </row>
    <row r="11" spans="1:18" x14ac:dyDescent="0.2">
      <c r="A11">
        <v>1242736</v>
      </c>
      <c r="B11" t="s">
        <v>24</v>
      </c>
      <c r="F11" s="1">
        <v>0.3195640381</v>
      </c>
      <c r="G11">
        <v>0</v>
      </c>
      <c r="H11">
        <v>0</v>
      </c>
      <c r="I11">
        <f t="shared" si="0"/>
        <v>0.207716624765</v>
      </c>
      <c r="J11">
        <v>1.3333333333333299</v>
      </c>
      <c r="L11">
        <v>8</v>
      </c>
      <c r="M11">
        <v>1.3333333333333299</v>
      </c>
      <c r="N11">
        <f t="shared" si="1"/>
        <v>3.1699250014423126</v>
      </c>
      <c r="O11">
        <f t="shared" si="2"/>
        <v>0.42061983571430384</v>
      </c>
      <c r="P11">
        <f>SUM(O$4:O11)</f>
        <v>12.036198920231229</v>
      </c>
      <c r="Q11">
        <v>12.7508532551877</v>
      </c>
      <c r="R11">
        <f t="shared" si="3"/>
        <v>0.94395243042533539</v>
      </c>
    </row>
    <row r="12" spans="1:18" x14ac:dyDescent="0.2">
      <c r="A12">
        <v>1204107</v>
      </c>
      <c r="B12" t="s">
        <v>23</v>
      </c>
      <c r="C12" t="s">
        <v>11</v>
      </c>
      <c r="D12" t="s">
        <v>11</v>
      </c>
      <c r="E12" t="s">
        <v>11</v>
      </c>
      <c r="F12" s="1">
        <v>0.100592446</v>
      </c>
      <c r="G12">
        <v>0</v>
      </c>
      <c r="H12">
        <v>0</v>
      </c>
      <c r="I12">
        <f t="shared" si="0"/>
        <v>6.5385089899999999E-2</v>
      </c>
      <c r="J12">
        <v>1.3333333333333299</v>
      </c>
      <c r="L12">
        <v>9</v>
      </c>
      <c r="M12">
        <v>1.3333333333333299</v>
      </c>
      <c r="N12">
        <f t="shared" si="1"/>
        <v>3.3219280948873626</v>
      </c>
      <c r="O12">
        <f t="shared" si="2"/>
        <v>0.40137332755197386</v>
      </c>
      <c r="P12">
        <f>SUM(O$4:O12)</f>
        <v>12.437572247783203</v>
      </c>
      <c r="Q12">
        <v>12.951539918963688</v>
      </c>
      <c r="R12">
        <f t="shared" si="3"/>
        <v>0.9603160956614949</v>
      </c>
    </row>
    <row r="13" spans="1:18" x14ac:dyDescent="0.2">
      <c r="A13">
        <v>1645926</v>
      </c>
      <c r="B13" t="s">
        <v>25</v>
      </c>
      <c r="C13" t="s">
        <v>11</v>
      </c>
      <c r="D13" t="s">
        <v>11</v>
      </c>
      <c r="E13" t="s">
        <v>11</v>
      </c>
      <c r="F13" s="1">
        <v>5.8195588719999997E-2</v>
      </c>
      <c r="G13">
        <v>0</v>
      </c>
      <c r="H13">
        <v>0</v>
      </c>
      <c r="I13">
        <f t="shared" si="0"/>
        <v>3.7827132668000002E-2</v>
      </c>
      <c r="J13">
        <v>0.66666666666666596</v>
      </c>
      <c r="L13">
        <v>10</v>
      </c>
      <c r="M13">
        <v>0.66666666666666596</v>
      </c>
      <c r="N13">
        <f t="shared" si="1"/>
        <v>3.4594316186372978</v>
      </c>
      <c r="O13">
        <f t="shared" si="2"/>
        <v>0.192709884211925</v>
      </c>
      <c r="P13">
        <f>SUM(O$4:O13)</f>
        <v>12.630282131995129</v>
      </c>
      <c r="Q13">
        <v>13.144249803175613</v>
      </c>
      <c r="R13">
        <f t="shared" si="3"/>
        <v>0.96089790753548276</v>
      </c>
    </row>
  </sheetData>
  <sortState ref="A4:J13">
    <sortCondition descending="1" ref="I4:I13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B97639-D9AF-5649-BB07-49EAB21BE76B}">
  <dimension ref="A1:R13"/>
  <sheetViews>
    <sheetView topLeftCell="O1" workbookViewId="0">
      <selection activeCell="L1" sqref="L1:R13"/>
    </sheetView>
  </sheetViews>
  <sheetFormatPr baseColWidth="10" defaultRowHeight="16" x14ac:dyDescent="0.2"/>
  <sheetData>
    <row r="1" spans="1:18" x14ac:dyDescent="0.2">
      <c r="F1" t="s">
        <v>1</v>
      </c>
      <c r="G1" t="s">
        <v>6</v>
      </c>
      <c r="H1" t="s">
        <v>7</v>
      </c>
      <c r="I1" t="s">
        <v>28</v>
      </c>
      <c r="J1" t="s">
        <v>8</v>
      </c>
      <c r="L1" t="s">
        <v>29</v>
      </c>
      <c r="M1" t="s">
        <v>30</v>
      </c>
      <c r="N1" t="s">
        <v>31</v>
      </c>
      <c r="O1" t="s">
        <v>32</v>
      </c>
      <c r="P1" t="s">
        <v>34</v>
      </c>
      <c r="Q1" t="s">
        <v>33</v>
      </c>
      <c r="R1" t="s">
        <v>35</v>
      </c>
    </row>
    <row r="2" spans="1:18" x14ac:dyDescent="0.2">
      <c r="A2">
        <v>836896</v>
      </c>
      <c r="B2" t="s">
        <v>9</v>
      </c>
      <c r="C2" t="s">
        <v>10</v>
      </c>
      <c r="D2" t="s">
        <v>11</v>
      </c>
      <c r="E2" t="s">
        <v>11</v>
      </c>
      <c r="F2" s="1">
        <v>0.99999988080000002</v>
      </c>
      <c r="G2">
        <v>1</v>
      </c>
      <c r="H2">
        <v>1</v>
      </c>
      <c r="I2">
        <f>F2*0.65+G2*0.16+H2*0.19</f>
        <v>0.99999992252000003</v>
      </c>
    </row>
    <row r="4" spans="1:18" x14ac:dyDescent="0.2">
      <c r="A4">
        <v>1824451</v>
      </c>
      <c r="B4" t="s">
        <v>18</v>
      </c>
      <c r="C4" t="s">
        <v>19</v>
      </c>
      <c r="D4" t="s">
        <v>11</v>
      </c>
      <c r="E4" t="s">
        <v>11</v>
      </c>
      <c r="F4" s="1">
        <v>0.83487987519999995</v>
      </c>
      <c r="G4">
        <v>1</v>
      </c>
      <c r="H4">
        <v>1</v>
      </c>
      <c r="I4">
        <f t="shared" ref="I4:I13" si="0">F4*0.65+G4*0.16+H4*0.19</f>
        <v>0.89267191888000008</v>
      </c>
      <c r="J4">
        <v>3.1666666669999999</v>
      </c>
      <c r="L4">
        <v>1</v>
      </c>
      <c r="M4">
        <v>3.1666666669999999</v>
      </c>
      <c r="N4">
        <f>LOG(L4+1, 2)</f>
        <v>1</v>
      </c>
      <c r="O4">
        <f>M4/N4</f>
        <v>3.1666666669999999</v>
      </c>
      <c r="P4">
        <f>O4</f>
        <v>3.1666666669999999</v>
      </c>
      <c r="Q4">
        <v>4.6666666666666599</v>
      </c>
      <c r="R4">
        <f>P4/Q4</f>
        <v>0.67857142864285813</v>
      </c>
    </row>
    <row r="5" spans="1:18" x14ac:dyDescent="0.2">
      <c r="A5">
        <v>3414948</v>
      </c>
      <c r="B5" t="s">
        <v>16</v>
      </c>
      <c r="C5" t="s">
        <v>17</v>
      </c>
      <c r="D5" t="s">
        <v>11</v>
      </c>
      <c r="E5" t="s">
        <v>11</v>
      </c>
      <c r="F5" s="1">
        <v>0.86041098829999996</v>
      </c>
      <c r="G5">
        <v>1</v>
      </c>
      <c r="H5">
        <v>0.66666666666666596</v>
      </c>
      <c r="I5">
        <f t="shared" si="0"/>
        <v>0.8459338090616666</v>
      </c>
      <c r="J5">
        <v>3.3333333333333299</v>
      </c>
      <c r="L5">
        <v>2</v>
      </c>
      <c r="M5">
        <v>3.3333333333333299</v>
      </c>
      <c r="N5">
        <f t="shared" ref="N5:N13" si="1">LOG(L5+1, 2)</f>
        <v>1.5849625007211563</v>
      </c>
      <c r="O5">
        <f t="shared" ref="O5:O13" si="2">M5/N5</f>
        <v>2.1030991785715223</v>
      </c>
      <c r="P5">
        <f>SUM(O$4:O5)</f>
        <v>5.2697658455715217</v>
      </c>
      <c r="Q5">
        <v>6.7697658452381821</v>
      </c>
      <c r="R5">
        <f t="shared" ref="R5:R13" si="3">P5/Q5</f>
        <v>0.77842660529806174</v>
      </c>
    </row>
    <row r="6" spans="1:18" x14ac:dyDescent="0.2">
      <c r="A6">
        <v>2303014</v>
      </c>
      <c r="B6" t="s">
        <v>12</v>
      </c>
      <c r="C6" t="s">
        <v>13</v>
      </c>
      <c r="D6" t="s">
        <v>11</v>
      </c>
      <c r="E6" t="s">
        <v>11</v>
      </c>
      <c r="F6" s="1">
        <v>0.70289111140000005</v>
      </c>
      <c r="G6">
        <v>1</v>
      </c>
      <c r="H6">
        <v>1</v>
      </c>
      <c r="I6">
        <f t="shared" si="0"/>
        <v>0.8068792224100001</v>
      </c>
      <c r="J6">
        <v>4.6666666666666599</v>
      </c>
      <c r="L6">
        <v>3</v>
      </c>
      <c r="M6">
        <v>4.6666666666666599</v>
      </c>
      <c r="N6">
        <f t="shared" si="1"/>
        <v>2</v>
      </c>
      <c r="O6">
        <f t="shared" si="2"/>
        <v>2.3333333333333299</v>
      </c>
      <c r="P6">
        <f>SUM(O$4:O6)</f>
        <v>7.6030991789048521</v>
      </c>
      <c r="Q6">
        <v>8.4364325119048473</v>
      </c>
      <c r="R6">
        <f t="shared" si="3"/>
        <v>0.90122207084285222</v>
      </c>
    </row>
    <row r="7" spans="1:18" x14ac:dyDescent="0.2">
      <c r="A7">
        <v>1863485</v>
      </c>
      <c r="B7" t="s">
        <v>26</v>
      </c>
      <c r="C7" t="s">
        <v>27</v>
      </c>
      <c r="D7" t="s">
        <v>11</v>
      </c>
      <c r="E7" t="s">
        <v>11</v>
      </c>
      <c r="F7" s="1">
        <v>0.59170842170000004</v>
      </c>
      <c r="G7">
        <v>1</v>
      </c>
      <c r="H7">
        <v>1</v>
      </c>
      <c r="I7">
        <f t="shared" si="0"/>
        <v>0.73461047410500013</v>
      </c>
      <c r="J7">
        <v>0.66666666666666596</v>
      </c>
      <c r="L7">
        <v>4</v>
      </c>
      <c r="M7">
        <v>0.66666666666666596</v>
      </c>
      <c r="N7">
        <f t="shared" si="1"/>
        <v>2.3219280948873622</v>
      </c>
      <c r="O7">
        <f t="shared" si="2"/>
        <v>0.28711770538226178</v>
      </c>
      <c r="P7">
        <f>SUM(O$4:O7)</f>
        <v>7.8902168842871134</v>
      </c>
      <c r="Q7">
        <v>9.8002416126141512</v>
      </c>
      <c r="R7">
        <f t="shared" si="3"/>
        <v>0.80510432254357955</v>
      </c>
    </row>
    <row r="8" spans="1:18" x14ac:dyDescent="0.2">
      <c r="A8">
        <v>158952</v>
      </c>
      <c r="B8" t="s">
        <v>14</v>
      </c>
      <c r="C8" t="s">
        <v>15</v>
      </c>
      <c r="D8" t="s">
        <v>11</v>
      </c>
      <c r="E8" t="s">
        <v>11</v>
      </c>
      <c r="F8" s="1">
        <v>0.77272951599999995</v>
      </c>
      <c r="G8">
        <v>1</v>
      </c>
      <c r="H8">
        <v>0.33333333333333298</v>
      </c>
      <c r="I8">
        <f t="shared" si="0"/>
        <v>0.72560751873333329</v>
      </c>
      <c r="J8">
        <v>3.3333333333333299</v>
      </c>
      <c r="L8">
        <v>5</v>
      </c>
      <c r="M8">
        <v>3.3333333333333299</v>
      </c>
      <c r="N8">
        <f t="shared" si="1"/>
        <v>2.5849625007211561</v>
      </c>
      <c r="O8">
        <f t="shared" si="2"/>
        <v>1.2895093574484706</v>
      </c>
      <c r="P8">
        <f>SUM(O$4:O8)</f>
        <v>9.1797262417355832</v>
      </c>
      <c r="Q8">
        <v>10.896324566316402</v>
      </c>
      <c r="R8">
        <f t="shared" si="3"/>
        <v>0.8424607936250994</v>
      </c>
    </row>
    <row r="9" spans="1:18" x14ac:dyDescent="0.2">
      <c r="A9">
        <v>1912588</v>
      </c>
      <c r="B9" t="s">
        <v>21</v>
      </c>
      <c r="C9" t="s">
        <v>22</v>
      </c>
      <c r="D9" t="s">
        <v>11</v>
      </c>
      <c r="E9" t="s">
        <v>11</v>
      </c>
      <c r="F9" s="1">
        <v>0.7453545332</v>
      </c>
      <c r="G9">
        <v>1</v>
      </c>
      <c r="H9">
        <v>0.33333333333333298</v>
      </c>
      <c r="I9">
        <f t="shared" si="0"/>
        <v>0.70781377991333327</v>
      </c>
      <c r="J9">
        <v>2.7777777779999999</v>
      </c>
      <c r="L9">
        <v>6</v>
      </c>
      <c r="M9">
        <v>2.7777777779999999</v>
      </c>
      <c r="N9">
        <f t="shared" si="1"/>
        <v>2.8073549220576042</v>
      </c>
      <c r="O9">
        <f t="shared" si="2"/>
        <v>0.98946440871255203</v>
      </c>
      <c r="P9">
        <f>SUM(O$4:O9)</f>
        <v>10.169190650448135</v>
      </c>
      <c r="Q9">
        <v>11.885788975028953</v>
      </c>
      <c r="R9">
        <f t="shared" si="3"/>
        <v>0.85557556774840549</v>
      </c>
    </row>
    <row r="10" spans="1:18" x14ac:dyDescent="0.2">
      <c r="A10">
        <v>3779907</v>
      </c>
      <c r="B10" t="s">
        <v>20</v>
      </c>
      <c r="C10" t="s">
        <v>11</v>
      </c>
      <c r="D10" t="s">
        <v>11</v>
      </c>
      <c r="E10" t="s">
        <v>11</v>
      </c>
      <c r="F10" s="1">
        <v>0.69029802080000002</v>
      </c>
      <c r="G10">
        <v>0</v>
      </c>
      <c r="H10">
        <v>0</v>
      </c>
      <c r="I10">
        <f t="shared" si="0"/>
        <v>0.44869371352000004</v>
      </c>
      <c r="J10">
        <v>2.8333333330000001</v>
      </c>
      <c r="L10">
        <v>7</v>
      </c>
      <c r="M10">
        <v>2.8333333330000001</v>
      </c>
      <c r="N10">
        <f t="shared" si="1"/>
        <v>3</v>
      </c>
      <c r="O10">
        <f t="shared" si="2"/>
        <v>0.94444444433333341</v>
      </c>
      <c r="P10">
        <f>SUM(O$4:O10)</f>
        <v>11.113635094781468</v>
      </c>
      <c r="Q10">
        <v>12.330233419473396</v>
      </c>
      <c r="R10">
        <f t="shared" si="3"/>
        <v>0.90133209296990857</v>
      </c>
    </row>
    <row r="11" spans="1:18" x14ac:dyDescent="0.2">
      <c r="A11">
        <v>1204107</v>
      </c>
      <c r="B11" t="s">
        <v>23</v>
      </c>
      <c r="C11" t="s">
        <v>11</v>
      </c>
      <c r="D11" t="s">
        <v>11</v>
      </c>
      <c r="E11" t="s">
        <v>11</v>
      </c>
      <c r="F11" s="1">
        <v>0.66167211530000003</v>
      </c>
      <c r="G11">
        <v>0</v>
      </c>
      <c r="H11">
        <v>0</v>
      </c>
      <c r="I11">
        <f t="shared" si="0"/>
        <v>0.43008687494500003</v>
      </c>
      <c r="J11">
        <v>1.3333333333333299</v>
      </c>
      <c r="L11">
        <v>8</v>
      </c>
      <c r="M11">
        <v>1.3333333333333299</v>
      </c>
      <c r="N11">
        <f t="shared" si="1"/>
        <v>3.1699250014423126</v>
      </c>
      <c r="O11">
        <f t="shared" si="2"/>
        <v>0.42061983571430384</v>
      </c>
      <c r="P11">
        <f>SUM(O$4:O11)</f>
        <v>11.534254930495772</v>
      </c>
      <c r="Q11">
        <v>12.7508532551877</v>
      </c>
      <c r="R11">
        <f t="shared" si="3"/>
        <v>0.90458690878612746</v>
      </c>
    </row>
    <row r="12" spans="1:18" x14ac:dyDescent="0.2">
      <c r="A12">
        <v>1645926</v>
      </c>
      <c r="B12" t="s">
        <v>25</v>
      </c>
      <c r="C12" t="s">
        <v>11</v>
      </c>
      <c r="D12" t="s">
        <v>11</v>
      </c>
      <c r="E12" t="s">
        <v>11</v>
      </c>
      <c r="F12" s="1">
        <v>0.61869198079999999</v>
      </c>
      <c r="G12">
        <v>0</v>
      </c>
      <c r="H12">
        <v>0</v>
      </c>
      <c r="I12">
        <f t="shared" si="0"/>
        <v>0.40214978752000002</v>
      </c>
      <c r="J12">
        <v>0.66666666666666596</v>
      </c>
      <c r="L12">
        <v>9</v>
      </c>
      <c r="M12">
        <v>0.66666666666666596</v>
      </c>
      <c r="N12">
        <f t="shared" si="1"/>
        <v>3.3219280948873626</v>
      </c>
      <c r="O12">
        <f t="shared" si="2"/>
        <v>0.20068666377598723</v>
      </c>
      <c r="P12">
        <f>SUM(O$4:O12)</f>
        <v>11.73494159427176</v>
      </c>
      <c r="Q12">
        <v>12.951539918963688</v>
      </c>
      <c r="R12">
        <f t="shared" si="3"/>
        <v>0.90606535344028238</v>
      </c>
    </row>
    <row r="13" spans="1:18" x14ac:dyDescent="0.2">
      <c r="A13">
        <v>1242736</v>
      </c>
      <c r="B13" t="s">
        <v>24</v>
      </c>
      <c r="F13" s="1">
        <v>0.59046173099999999</v>
      </c>
      <c r="G13">
        <v>0</v>
      </c>
      <c r="H13">
        <v>0</v>
      </c>
      <c r="I13">
        <f t="shared" si="0"/>
        <v>0.38380012515</v>
      </c>
      <c r="J13">
        <v>1.3333333333333299</v>
      </c>
      <c r="L13">
        <v>10</v>
      </c>
      <c r="M13">
        <v>1.3333333333333299</v>
      </c>
      <c r="N13">
        <f t="shared" si="1"/>
        <v>3.4594316186372978</v>
      </c>
      <c r="O13">
        <f t="shared" si="2"/>
        <v>0.38541976842384945</v>
      </c>
      <c r="P13">
        <f>SUM(O$4:O13)</f>
        <v>12.120361362695609</v>
      </c>
      <c r="Q13">
        <v>13.144249803175613</v>
      </c>
      <c r="R13">
        <f t="shared" si="3"/>
        <v>0.92210369889404908</v>
      </c>
    </row>
  </sheetData>
  <sortState ref="A4:J13">
    <sortCondition descending="1" ref="I4:I13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49966-504E-0848-AAF8-6A0D49891351}">
  <dimension ref="A1:R13"/>
  <sheetViews>
    <sheetView topLeftCell="Q1" workbookViewId="0">
      <selection activeCell="M4" sqref="M4:M13"/>
    </sheetView>
  </sheetViews>
  <sheetFormatPr baseColWidth="10" defaultRowHeight="16" x14ac:dyDescent="0.2"/>
  <sheetData>
    <row r="1" spans="1:18" x14ac:dyDescent="0.2">
      <c r="F1" t="s">
        <v>2</v>
      </c>
      <c r="G1" t="s">
        <v>6</v>
      </c>
      <c r="H1" t="s">
        <v>7</v>
      </c>
      <c r="I1" t="s">
        <v>28</v>
      </c>
      <c r="J1" t="s">
        <v>8</v>
      </c>
      <c r="L1" t="s">
        <v>29</v>
      </c>
      <c r="M1" t="s">
        <v>30</v>
      </c>
      <c r="N1" t="s">
        <v>31</v>
      </c>
      <c r="O1" t="s">
        <v>32</v>
      </c>
      <c r="P1" t="s">
        <v>34</v>
      </c>
      <c r="Q1" t="s">
        <v>33</v>
      </c>
      <c r="R1" t="s">
        <v>35</v>
      </c>
    </row>
    <row r="2" spans="1:18" x14ac:dyDescent="0.2">
      <c r="A2">
        <v>836896</v>
      </c>
      <c r="B2" t="s">
        <v>9</v>
      </c>
      <c r="C2" t="s">
        <v>10</v>
      </c>
      <c r="D2" t="s">
        <v>11</v>
      </c>
      <c r="E2" t="s">
        <v>11</v>
      </c>
      <c r="F2" s="1">
        <v>1</v>
      </c>
      <c r="G2">
        <v>1</v>
      </c>
      <c r="H2">
        <v>1</v>
      </c>
      <c r="I2">
        <f>F2*0.65+G2*0.16+H2*0.19</f>
        <v>1</v>
      </c>
    </row>
    <row r="4" spans="1:18" x14ac:dyDescent="0.2">
      <c r="A4">
        <v>1824451</v>
      </c>
      <c r="B4" t="s">
        <v>18</v>
      </c>
      <c r="C4" t="s">
        <v>19</v>
      </c>
      <c r="D4" t="s">
        <v>11</v>
      </c>
      <c r="E4" t="s">
        <v>11</v>
      </c>
      <c r="F4" s="1">
        <v>0.88443684580000004</v>
      </c>
      <c r="G4">
        <v>1</v>
      </c>
      <c r="H4">
        <v>1</v>
      </c>
      <c r="I4">
        <f t="shared" ref="I4:I13" si="0">F4*0.65+G4*0.16+H4*0.19</f>
        <v>0.9248839497700001</v>
      </c>
      <c r="J4">
        <v>3.1666666669999999</v>
      </c>
      <c r="L4">
        <v>1</v>
      </c>
      <c r="M4">
        <v>3.1666666669999999</v>
      </c>
      <c r="N4">
        <f>LOG(L4+1, 2)</f>
        <v>1</v>
      </c>
      <c r="O4">
        <f>M4/N4</f>
        <v>3.1666666669999999</v>
      </c>
      <c r="P4">
        <f>O4</f>
        <v>3.1666666669999999</v>
      </c>
      <c r="Q4">
        <v>4.6666666666666599</v>
      </c>
      <c r="R4">
        <f>P4/Q4</f>
        <v>0.67857142864285813</v>
      </c>
    </row>
    <row r="5" spans="1:18" x14ac:dyDescent="0.2">
      <c r="A5">
        <v>2303014</v>
      </c>
      <c r="B5" t="s">
        <v>12</v>
      </c>
      <c r="C5" t="s">
        <v>13</v>
      </c>
      <c r="D5" t="s">
        <v>11</v>
      </c>
      <c r="E5" t="s">
        <v>11</v>
      </c>
      <c r="F5" s="1">
        <v>0.77556270360000001</v>
      </c>
      <c r="G5">
        <v>1</v>
      </c>
      <c r="H5">
        <v>1</v>
      </c>
      <c r="I5">
        <f t="shared" si="0"/>
        <v>0.85411575734</v>
      </c>
      <c r="J5">
        <v>4.6666666666666599</v>
      </c>
      <c r="L5">
        <v>2</v>
      </c>
      <c r="M5">
        <v>4.6666666666666599</v>
      </c>
      <c r="N5">
        <f t="shared" ref="N5:N13" si="1">LOG(L5+1, 2)</f>
        <v>1.5849625007211563</v>
      </c>
      <c r="O5">
        <f t="shared" ref="O5:O13" si="2">M5/N5</f>
        <v>2.9443388500001304</v>
      </c>
      <c r="P5">
        <f>SUM(O$4:O5)</f>
        <v>6.1110055170001303</v>
      </c>
      <c r="Q5">
        <v>6.7697658452381821</v>
      </c>
      <c r="R5">
        <f t="shared" ref="R5:R13" si="3">P5/Q5</f>
        <v>0.90269082516326316</v>
      </c>
    </row>
    <row r="6" spans="1:18" x14ac:dyDescent="0.2">
      <c r="A6">
        <v>3414948</v>
      </c>
      <c r="B6" t="s">
        <v>16</v>
      </c>
      <c r="C6" t="s">
        <v>17</v>
      </c>
      <c r="D6" t="s">
        <v>11</v>
      </c>
      <c r="E6" t="s">
        <v>11</v>
      </c>
      <c r="F6" s="1">
        <v>0.83253872390000005</v>
      </c>
      <c r="G6">
        <v>1</v>
      </c>
      <c r="H6">
        <v>0.66666666666666596</v>
      </c>
      <c r="I6">
        <f t="shared" si="0"/>
        <v>0.82781683720166654</v>
      </c>
      <c r="J6">
        <v>3.3333333333333299</v>
      </c>
      <c r="L6">
        <v>3</v>
      </c>
      <c r="M6">
        <v>3.3333333333333299</v>
      </c>
      <c r="N6">
        <f t="shared" si="1"/>
        <v>2</v>
      </c>
      <c r="O6">
        <f t="shared" si="2"/>
        <v>1.666666666666665</v>
      </c>
      <c r="P6">
        <f>SUM(O$4:O6)</f>
        <v>7.7776721836667955</v>
      </c>
      <c r="Q6">
        <v>8.4364325119048473</v>
      </c>
      <c r="R6">
        <f t="shared" si="3"/>
        <v>0.92191482272768022</v>
      </c>
    </row>
    <row r="7" spans="1:18" x14ac:dyDescent="0.2">
      <c r="A7">
        <v>1912588</v>
      </c>
      <c r="B7" t="s">
        <v>21</v>
      </c>
      <c r="C7" t="s">
        <v>22</v>
      </c>
      <c r="D7" t="s">
        <v>11</v>
      </c>
      <c r="E7" t="s">
        <v>11</v>
      </c>
      <c r="F7" s="1">
        <v>0.88630610700000001</v>
      </c>
      <c r="G7">
        <v>1</v>
      </c>
      <c r="H7">
        <v>0.33333333333333298</v>
      </c>
      <c r="I7">
        <f t="shared" si="0"/>
        <v>0.79943230288333333</v>
      </c>
      <c r="J7">
        <v>2.7777777779999999</v>
      </c>
      <c r="L7">
        <v>4</v>
      </c>
      <c r="M7">
        <v>2.7777777779999999</v>
      </c>
      <c r="N7">
        <f t="shared" si="1"/>
        <v>2.3219280948873622</v>
      </c>
      <c r="O7">
        <f t="shared" si="2"/>
        <v>1.1963237725217977</v>
      </c>
      <c r="P7">
        <f>SUM(O$4:O7)</f>
        <v>8.9739959561885936</v>
      </c>
      <c r="Q7">
        <v>9.8002416126141512</v>
      </c>
      <c r="R7">
        <f t="shared" si="3"/>
        <v>0.91569129730821386</v>
      </c>
    </row>
    <row r="8" spans="1:18" x14ac:dyDescent="0.2">
      <c r="A8">
        <v>158952</v>
      </c>
      <c r="B8" t="s">
        <v>14</v>
      </c>
      <c r="C8" t="s">
        <v>15</v>
      </c>
      <c r="D8" t="s">
        <v>11</v>
      </c>
      <c r="E8" t="s">
        <v>11</v>
      </c>
      <c r="F8" s="1">
        <v>0.87317085270000006</v>
      </c>
      <c r="G8">
        <v>1</v>
      </c>
      <c r="H8">
        <v>0.33333333333333298</v>
      </c>
      <c r="I8">
        <f t="shared" si="0"/>
        <v>0.7908943875883333</v>
      </c>
      <c r="J8">
        <v>3.3333333333333299</v>
      </c>
      <c r="L8">
        <v>5</v>
      </c>
      <c r="M8">
        <v>3.3333333333333299</v>
      </c>
      <c r="N8">
        <f t="shared" si="1"/>
        <v>2.5849625007211561</v>
      </c>
      <c r="O8">
        <f t="shared" si="2"/>
        <v>1.2895093574484706</v>
      </c>
      <c r="P8">
        <f>SUM(O$4:O8)</f>
        <v>10.263505313637065</v>
      </c>
      <c r="Q8">
        <v>10.896324566316402</v>
      </c>
      <c r="R8">
        <f t="shared" si="3"/>
        <v>0.94192360471387215</v>
      </c>
    </row>
    <row r="9" spans="1:18" x14ac:dyDescent="0.2">
      <c r="A9">
        <v>1863485</v>
      </c>
      <c r="B9" t="s">
        <v>26</v>
      </c>
      <c r="C9" t="s">
        <v>27</v>
      </c>
      <c r="D9" t="s">
        <v>11</v>
      </c>
      <c r="E9" t="s">
        <v>11</v>
      </c>
      <c r="F9" s="1">
        <v>0.62967324260000002</v>
      </c>
      <c r="G9">
        <v>1</v>
      </c>
      <c r="H9">
        <v>1</v>
      </c>
      <c r="I9">
        <f t="shared" si="0"/>
        <v>0.75928760768999992</v>
      </c>
      <c r="J9">
        <v>0.66666666666666596</v>
      </c>
      <c r="L9">
        <v>6</v>
      </c>
      <c r="M9">
        <v>0.66666666666666596</v>
      </c>
      <c r="N9">
        <f t="shared" si="1"/>
        <v>2.8073549220576042</v>
      </c>
      <c r="O9">
        <f t="shared" si="2"/>
        <v>0.23747145807201453</v>
      </c>
      <c r="P9">
        <f>SUM(O$4:O9)</f>
        <v>10.50097677170908</v>
      </c>
      <c r="Q9">
        <v>11.885788975028953</v>
      </c>
      <c r="R9">
        <f t="shared" si="3"/>
        <v>0.8834900900369973</v>
      </c>
    </row>
    <row r="10" spans="1:18" x14ac:dyDescent="0.2">
      <c r="A10">
        <v>3779907</v>
      </c>
      <c r="B10" t="s">
        <v>20</v>
      </c>
      <c r="C10" t="s">
        <v>11</v>
      </c>
      <c r="D10" t="s">
        <v>11</v>
      </c>
      <c r="E10" t="s">
        <v>11</v>
      </c>
      <c r="F10" s="1">
        <v>0.80303484199999997</v>
      </c>
      <c r="G10">
        <v>0</v>
      </c>
      <c r="H10">
        <v>0</v>
      </c>
      <c r="I10">
        <f t="shared" si="0"/>
        <v>0.52197264730000004</v>
      </c>
      <c r="J10">
        <v>2.8333333330000001</v>
      </c>
      <c r="L10">
        <v>7</v>
      </c>
      <c r="M10">
        <v>2.8333333330000001</v>
      </c>
      <c r="N10">
        <f t="shared" si="1"/>
        <v>3</v>
      </c>
      <c r="O10">
        <f t="shared" si="2"/>
        <v>0.94444444433333341</v>
      </c>
      <c r="P10">
        <f>SUM(O$4:O10)</f>
        <v>11.445421216042414</v>
      </c>
      <c r="Q10">
        <v>12.330233419473396</v>
      </c>
      <c r="R10">
        <f t="shared" si="3"/>
        <v>0.92824043362929531</v>
      </c>
    </row>
    <row r="11" spans="1:18" x14ac:dyDescent="0.2">
      <c r="A11">
        <v>1242736</v>
      </c>
      <c r="B11" t="s">
        <v>24</v>
      </c>
      <c r="F11" s="1">
        <v>0.7528144121</v>
      </c>
      <c r="G11">
        <v>0</v>
      </c>
      <c r="H11">
        <v>0</v>
      </c>
      <c r="I11">
        <f t="shared" si="0"/>
        <v>0.48932936786500003</v>
      </c>
      <c r="J11">
        <v>1.3333333333333299</v>
      </c>
      <c r="L11">
        <v>8</v>
      </c>
      <c r="M11">
        <v>1.3333333333333299</v>
      </c>
      <c r="N11">
        <f t="shared" si="1"/>
        <v>3.1699250014423126</v>
      </c>
      <c r="O11">
        <f t="shared" si="2"/>
        <v>0.42061983571430384</v>
      </c>
      <c r="P11">
        <f>SUM(O$4:O11)</f>
        <v>11.866041051756717</v>
      </c>
      <c r="Q11">
        <v>12.7508532551877</v>
      </c>
      <c r="R11">
        <f t="shared" si="3"/>
        <v>0.93060760831272249</v>
      </c>
    </row>
    <row r="12" spans="1:18" x14ac:dyDescent="0.2">
      <c r="A12">
        <v>1204107</v>
      </c>
      <c r="B12" t="s">
        <v>23</v>
      </c>
      <c r="C12" t="s">
        <v>11</v>
      </c>
      <c r="D12" t="s">
        <v>11</v>
      </c>
      <c r="E12" t="s">
        <v>11</v>
      </c>
      <c r="F12" s="1">
        <v>0.7446613312</v>
      </c>
      <c r="G12">
        <v>0</v>
      </c>
      <c r="H12">
        <v>0</v>
      </c>
      <c r="I12">
        <f t="shared" si="0"/>
        <v>0.48402986528000003</v>
      </c>
      <c r="J12">
        <v>1.3333333333333299</v>
      </c>
      <c r="L12">
        <v>9</v>
      </c>
      <c r="M12">
        <v>1.3333333333333299</v>
      </c>
      <c r="N12">
        <f t="shared" si="1"/>
        <v>3.3219280948873626</v>
      </c>
      <c r="O12">
        <f t="shared" si="2"/>
        <v>0.40137332755197386</v>
      </c>
      <c r="P12">
        <f>SUM(O$4:O12)</f>
        <v>12.267414379308692</v>
      </c>
      <c r="Q12">
        <v>12.951539918963688</v>
      </c>
      <c r="R12">
        <f t="shared" si="3"/>
        <v>0.94717805419776402</v>
      </c>
    </row>
    <row r="13" spans="1:18" x14ac:dyDescent="0.2">
      <c r="A13">
        <v>1645926</v>
      </c>
      <c r="B13" t="s">
        <v>25</v>
      </c>
      <c r="C13" t="s">
        <v>11</v>
      </c>
      <c r="D13" t="s">
        <v>11</v>
      </c>
      <c r="E13" t="s">
        <v>11</v>
      </c>
      <c r="F13" s="1">
        <v>0.64117038250000002</v>
      </c>
      <c r="G13">
        <v>0</v>
      </c>
      <c r="H13">
        <v>0</v>
      </c>
      <c r="I13">
        <f t="shared" si="0"/>
        <v>0.41676074862500001</v>
      </c>
      <c r="J13">
        <v>0.66666666666666596</v>
      </c>
      <c r="L13">
        <v>10</v>
      </c>
      <c r="M13">
        <v>0.66666666666666596</v>
      </c>
      <c r="N13">
        <f t="shared" si="1"/>
        <v>3.4594316186372978</v>
      </c>
      <c r="O13">
        <f t="shared" si="2"/>
        <v>0.192709884211925</v>
      </c>
      <c r="P13">
        <f>SUM(O$4:O13)</f>
        <v>12.460124263520617</v>
      </c>
      <c r="Q13">
        <v>13.144249803175613</v>
      </c>
      <c r="R13">
        <f t="shared" si="3"/>
        <v>0.94795248493453665</v>
      </c>
    </row>
  </sheetData>
  <sortState ref="A4:J13">
    <sortCondition descending="1" ref="I4:I1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Q1</vt:lpstr>
      <vt:lpstr>GS</vt:lpstr>
      <vt:lpstr>all+lab+fea</vt:lpstr>
      <vt:lpstr>all+lab+noFea</vt:lpstr>
      <vt:lpstr>all+noLab+fea</vt:lpstr>
      <vt:lpstr>all+noLab+noFea</vt:lpstr>
      <vt:lpstr>TF-IDF+lab</vt:lpstr>
      <vt:lpstr>ELMo+lab</vt:lpstr>
      <vt:lpstr>USE+lab</vt:lpstr>
      <vt:lpstr>TF-IDF</vt:lpstr>
      <vt:lpstr>ELMo</vt:lpstr>
      <vt:lpstr>USE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Lu, Yu</dc:creator>
  <cp:lastModifiedBy>Lu, Yu</cp:lastModifiedBy>
  <dcterms:created xsi:type="dcterms:W3CDTF">2019-09-11T22:04:38Z</dcterms:created>
  <dcterms:modified xsi:type="dcterms:W3CDTF">2019-09-12T21:31:42Z</dcterms:modified>
</cp:coreProperties>
</file>