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yu/Documents/Master Thesis/rating/lab_10q_sp/HbA1c_top10mix_sp/xlsx/"/>
    </mc:Choice>
  </mc:AlternateContent>
  <xr:revisionPtr revIDLastSave="0" documentId="13_ncr:40009_{3FF45ADB-C145-1442-85E8-7EE63951EC74}" xr6:coauthVersionLast="36" xr6:coauthVersionMax="36" xr10:uidLastSave="{00000000-0000-0000-0000-000000000000}"/>
  <bookViews>
    <workbookView xWindow="5500" yWindow="940" windowWidth="27640" windowHeight="15960" firstSheet="1" activeTab="12"/>
  </bookViews>
  <sheets>
    <sheet name="Q1" sheetId="1" r:id="rId1"/>
    <sheet name="Q1 - noFea" sheetId="2" r:id="rId2"/>
    <sheet name="GS" sheetId="13" r:id="rId3"/>
    <sheet name="All+lab+fea" sheetId="3" r:id="rId4"/>
    <sheet name="All+lab+noFea" sheetId="4" r:id="rId5"/>
    <sheet name="All+noLab+fea" sheetId="5" r:id="rId6"/>
    <sheet name="All+noLab+noFea" sheetId="6" r:id="rId7"/>
    <sheet name="TF-IDF+lab" sheetId="7" r:id="rId8"/>
    <sheet name="ELMo+lab" sheetId="8" r:id="rId9"/>
    <sheet name="USE+lab" sheetId="9" r:id="rId10"/>
    <sheet name="TF-IDF" sheetId="10" r:id="rId11"/>
    <sheet name="ELMo" sheetId="11" r:id="rId12"/>
    <sheet name="USE" sheetId="12" r:id="rId13"/>
    <sheet name="Chart" sheetId="14" r:id="rId14"/>
  </sheets>
  <definedNames>
    <definedName name="_xlchart.v1.0" hidden="1">Chart!$A$1</definedName>
    <definedName name="_xlchart.v1.1" hidden="1">Chart!$A$2:$A$11</definedName>
    <definedName name="_xlchart.v1.10" hidden="1">Chart!$F$1</definedName>
    <definedName name="_xlchart.v1.11" hidden="1">Chart!$F$2:$F$11</definedName>
    <definedName name="_xlchart.v1.12" hidden="1">Chart!$G$1</definedName>
    <definedName name="_xlchart.v1.13" hidden="1">Chart!$G$2:$G$11</definedName>
    <definedName name="_xlchart.v1.14" hidden="1">Chart!$H$1</definedName>
    <definedName name="_xlchart.v1.15" hidden="1">Chart!$H$2:$H$11</definedName>
    <definedName name="_xlchart.v1.16" hidden="1">Chart!$I$1</definedName>
    <definedName name="_xlchart.v1.17" hidden="1">Chart!$I$2:$I$11</definedName>
    <definedName name="_xlchart.v1.18" hidden="1">Chart!$J$1</definedName>
    <definedName name="_xlchart.v1.19" hidden="1">Chart!$J$2:$J$11</definedName>
    <definedName name="_xlchart.v1.2" hidden="1">Chart!$B$1</definedName>
    <definedName name="_xlchart.v1.20" hidden="1">Chart!$A$10:$J$10</definedName>
    <definedName name="_xlchart.v1.21" hidden="1">Chart!$A$11:$J$11</definedName>
    <definedName name="_xlchart.v1.22" hidden="1">Chart!$A$1:$J$2</definedName>
    <definedName name="_xlchart.v1.23" hidden="1">Chart!$A$3:$J$3</definedName>
    <definedName name="_xlchart.v1.24" hidden="1">Chart!$A$4:$J$4</definedName>
    <definedName name="_xlchart.v1.25" hidden="1">Chart!$A$5:$J$5</definedName>
    <definedName name="_xlchart.v1.26" hidden="1">Chart!$A$6:$J$6</definedName>
    <definedName name="_xlchart.v1.27" hidden="1">Chart!$A$7:$J$7</definedName>
    <definedName name="_xlchart.v1.28" hidden="1">Chart!$A$8:$J$8</definedName>
    <definedName name="_xlchart.v1.29" hidden="1">Chart!$A$9:$J$9</definedName>
    <definedName name="_xlchart.v1.3" hidden="1">Chart!$B$2:$B$11</definedName>
    <definedName name="_xlchart.v1.4" hidden="1">Chart!$C$1</definedName>
    <definedName name="_xlchart.v1.5" hidden="1">Chart!$C$2:$C$11</definedName>
    <definedName name="_xlchart.v1.6" hidden="1">Chart!$D$1</definedName>
    <definedName name="_xlchart.v1.7" hidden="1">Chart!$D$2:$D$11</definedName>
    <definedName name="_xlchart.v1.8" hidden="1">Chart!$E$1</definedName>
    <definedName name="_xlchart.v1.9" hidden="1">Chart!$E$2:$E$11</definedName>
  </definedNames>
  <calcPr calcId="0"/>
</workbook>
</file>

<file path=xl/calcChain.xml><?xml version="1.0" encoding="utf-8"?>
<calcChain xmlns="http://schemas.openxmlformats.org/spreadsheetml/2006/main">
  <c r="L2" i="5" l="1"/>
  <c r="L4" i="5" l="1"/>
  <c r="L5" i="5"/>
  <c r="L6" i="5"/>
  <c r="L7" i="5"/>
  <c r="L8" i="5"/>
  <c r="L9" i="5"/>
  <c r="L10" i="5"/>
  <c r="L11" i="5"/>
  <c r="L12" i="5"/>
  <c r="L13" i="5"/>
  <c r="H11" i="14" l="1"/>
  <c r="H10" i="14"/>
  <c r="H9" i="14"/>
  <c r="H8" i="14"/>
  <c r="H7" i="14"/>
  <c r="H6" i="14"/>
  <c r="H5" i="14"/>
  <c r="H4" i="14"/>
  <c r="H3" i="14"/>
  <c r="H2" i="14"/>
  <c r="K13" i="12"/>
  <c r="L13" i="12" s="1"/>
  <c r="K12" i="12"/>
  <c r="L12" i="12" s="1"/>
  <c r="K11" i="12"/>
  <c r="L11" i="12" s="1"/>
  <c r="K10" i="12"/>
  <c r="L10" i="12" s="1"/>
  <c r="K9" i="12"/>
  <c r="L9" i="12" s="1"/>
  <c r="K8" i="12"/>
  <c r="L8" i="12" s="1"/>
  <c r="K7" i="12"/>
  <c r="L7" i="12" s="1"/>
  <c r="K6" i="12"/>
  <c r="L6" i="12" s="1"/>
  <c r="K5" i="12"/>
  <c r="L5" i="12" s="1"/>
  <c r="L4" i="12"/>
  <c r="K4" i="12"/>
  <c r="K13" i="11"/>
  <c r="L13" i="11" s="1"/>
  <c r="K12" i="11"/>
  <c r="L12" i="11" s="1"/>
  <c r="K11" i="11"/>
  <c r="L11" i="11" s="1"/>
  <c r="K10" i="11"/>
  <c r="L10" i="11" s="1"/>
  <c r="K9" i="11"/>
  <c r="L9" i="11" s="1"/>
  <c r="K8" i="11"/>
  <c r="L8" i="11" s="1"/>
  <c r="K7" i="11"/>
  <c r="L7" i="11" s="1"/>
  <c r="K6" i="11"/>
  <c r="L6" i="11" s="1"/>
  <c r="K5" i="11"/>
  <c r="L5" i="11" s="1"/>
  <c r="K4" i="11"/>
  <c r="L4" i="11" s="1"/>
  <c r="K13" i="10"/>
  <c r="L13" i="10" s="1"/>
  <c r="K12" i="10"/>
  <c r="L12" i="10" s="1"/>
  <c r="K11" i="10"/>
  <c r="L11" i="10" s="1"/>
  <c r="K10" i="10"/>
  <c r="L10" i="10" s="1"/>
  <c r="K9" i="10"/>
  <c r="L9" i="10" s="1"/>
  <c r="K8" i="10"/>
  <c r="L8" i="10" s="1"/>
  <c r="K7" i="10"/>
  <c r="L7" i="10" s="1"/>
  <c r="K6" i="10"/>
  <c r="L6" i="10" s="1"/>
  <c r="K5" i="10"/>
  <c r="L5" i="10" s="1"/>
  <c r="L4" i="10"/>
  <c r="K4" i="10"/>
  <c r="I4" i="9"/>
  <c r="I6" i="9"/>
  <c r="I7" i="9"/>
  <c r="I9" i="9"/>
  <c r="I10" i="9"/>
  <c r="I8" i="9"/>
  <c r="I5" i="9"/>
  <c r="I11" i="9"/>
  <c r="I13" i="9"/>
  <c r="I12" i="9"/>
  <c r="I2" i="9"/>
  <c r="I2" i="8"/>
  <c r="I4" i="8"/>
  <c r="I9" i="8"/>
  <c r="I6" i="8"/>
  <c r="I10" i="8"/>
  <c r="I11" i="8"/>
  <c r="I8" i="8"/>
  <c r="I7" i="8"/>
  <c r="I5" i="8"/>
  <c r="I13" i="8"/>
  <c r="I12" i="8"/>
  <c r="I2" i="7"/>
  <c r="N13" i="9"/>
  <c r="O13" i="9" s="1"/>
  <c r="N12" i="9"/>
  <c r="O12" i="9" s="1"/>
  <c r="N11" i="9"/>
  <c r="O11" i="9" s="1"/>
  <c r="N10" i="9"/>
  <c r="O10" i="9" s="1"/>
  <c r="N9" i="9"/>
  <c r="O9" i="9" s="1"/>
  <c r="N8" i="9"/>
  <c r="O8" i="9" s="1"/>
  <c r="N7" i="9"/>
  <c r="O7" i="9" s="1"/>
  <c r="N6" i="9"/>
  <c r="O6" i="9" s="1"/>
  <c r="N5" i="9"/>
  <c r="O5" i="9" s="1"/>
  <c r="N4" i="9"/>
  <c r="O4" i="9" s="1"/>
  <c r="N13" i="8"/>
  <c r="O13" i="8" s="1"/>
  <c r="N12" i="8"/>
  <c r="O12" i="8" s="1"/>
  <c r="N11" i="8"/>
  <c r="O11" i="8" s="1"/>
  <c r="N10" i="8"/>
  <c r="O10" i="8" s="1"/>
  <c r="N9" i="8"/>
  <c r="O9" i="8" s="1"/>
  <c r="N8" i="8"/>
  <c r="O8" i="8" s="1"/>
  <c r="N7" i="8"/>
  <c r="O7" i="8" s="1"/>
  <c r="N6" i="8"/>
  <c r="O6" i="8" s="1"/>
  <c r="N5" i="8"/>
  <c r="O5" i="8" s="1"/>
  <c r="N4" i="8"/>
  <c r="O4" i="8" s="1"/>
  <c r="N13" i="7"/>
  <c r="O13" i="7" s="1"/>
  <c r="N12" i="7"/>
  <c r="O12" i="7" s="1"/>
  <c r="N11" i="7"/>
  <c r="O11" i="7" s="1"/>
  <c r="N10" i="7"/>
  <c r="O10" i="7" s="1"/>
  <c r="N9" i="7"/>
  <c r="O9" i="7" s="1"/>
  <c r="N8" i="7"/>
  <c r="O8" i="7" s="1"/>
  <c r="N7" i="7"/>
  <c r="O7" i="7" s="1"/>
  <c r="N6" i="7"/>
  <c r="O6" i="7" s="1"/>
  <c r="N5" i="7"/>
  <c r="O5" i="7" s="1"/>
  <c r="N4" i="7"/>
  <c r="O4" i="7" s="1"/>
  <c r="I4" i="7"/>
  <c r="I7" i="7"/>
  <c r="I10" i="7"/>
  <c r="I11" i="7"/>
  <c r="I5" i="7"/>
  <c r="I8" i="7"/>
  <c r="I9" i="7"/>
  <c r="I6" i="7"/>
  <c r="I13" i="7"/>
  <c r="I12" i="7"/>
  <c r="N13" i="6"/>
  <c r="O13" i="6" s="1"/>
  <c r="N12" i="6"/>
  <c r="O12" i="6" s="1"/>
  <c r="N11" i="6"/>
  <c r="O11" i="6" s="1"/>
  <c r="N10" i="6"/>
  <c r="O10" i="6" s="1"/>
  <c r="N9" i="6"/>
  <c r="O9" i="6" s="1"/>
  <c r="N8" i="6"/>
  <c r="O8" i="6" s="1"/>
  <c r="N7" i="6"/>
  <c r="O7" i="6" s="1"/>
  <c r="N6" i="6"/>
  <c r="O6" i="6" s="1"/>
  <c r="N5" i="6"/>
  <c r="O5" i="6" s="1"/>
  <c r="N4" i="6"/>
  <c r="O4" i="6" s="1"/>
  <c r="I4" i="6"/>
  <c r="I7" i="6"/>
  <c r="I8" i="6"/>
  <c r="I9" i="6"/>
  <c r="I11" i="6"/>
  <c r="I10" i="6"/>
  <c r="I12" i="6"/>
  <c r="I5" i="6"/>
  <c r="I6" i="6"/>
  <c r="I13" i="6"/>
  <c r="I2" i="6"/>
  <c r="Q13" i="5"/>
  <c r="R13" i="5" s="1"/>
  <c r="Q12" i="5"/>
  <c r="R12" i="5" s="1"/>
  <c r="Q11" i="5"/>
  <c r="R11" i="5" s="1"/>
  <c r="Q10" i="5"/>
  <c r="R10" i="5" s="1"/>
  <c r="Q9" i="5"/>
  <c r="R9" i="5" s="1"/>
  <c r="Q8" i="5"/>
  <c r="R8" i="5" s="1"/>
  <c r="Q7" i="5"/>
  <c r="R7" i="5" s="1"/>
  <c r="Q6" i="5"/>
  <c r="R6" i="5" s="1"/>
  <c r="Q5" i="5"/>
  <c r="R5" i="5" s="1"/>
  <c r="Q4" i="5"/>
  <c r="R4" i="5" s="1"/>
  <c r="N2" i="2"/>
  <c r="N4" i="4"/>
  <c r="N6" i="4"/>
  <c r="N8" i="4"/>
  <c r="N11" i="4"/>
  <c r="N10" i="4"/>
  <c r="N9" i="4"/>
  <c r="N5" i="4"/>
  <c r="N7" i="4"/>
  <c r="N13" i="4"/>
  <c r="N12" i="4"/>
  <c r="N2" i="4"/>
  <c r="S13" i="4"/>
  <c r="T13" i="4" s="1"/>
  <c r="S12" i="4"/>
  <c r="T12" i="4" s="1"/>
  <c r="S11" i="4"/>
  <c r="T11" i="4" s="1"/>
  <c r="S10" i="4"/>
  <c r="T10" i="4" s="1"/>
  <c r="S9" i="4"/>
  <c r="T9" i="4" s="1"/>
  <c r="S8" i="4"/>
  <c r="T8" i="4" s="1"/>
  <c r="S7" i="4"/>
  <c r="T7" i="4" s="1"/>
  <c r="S6" i="4"/>
  <c r="T6" i="4" s="1"/>
  <c r="S5" i="4"/>
  <c r="T5" i="4" s="1"/>
  <c r="S4" i="4"/>
  <c r="T4" i="4" s="1"/>
  <c r="S13" i="3"/>
  <c r="T13" i="3" s="1"/>
  <c r="S12" i="3"/>
  <c r="T12" i="3" s="1"/>
  <c r="S11" i="3"/>
  <c r="T11" i="3" s="1"/>
  <c r="S10" i="3"/>
  <c r="T10" i="3" s="1"/>
  <c r="S9" i="3"/>
  <c r="T9" i="3" s="1"/>
  <c r="S8" i="3"/>
  <c r="T8" i="3" s="1"/>
  <c r="S7" i="3"/>
  <c r="T7" i="3" s="1"/>
  <c r="S6" i="3"/>
  <c r="T6" i="3" s="1"/>
  <c r="S5" i="3"/>
  <c r="T5" i="3" s="1"/>
  <c r="S4" i="3"/>
  <c r="T4" i="3" s="1"/>
  <c r="S13" i="13"/>
  <c r="T13" i="13" s="1"/>
  <c r="S12" i="13"/>
  <c r="T12" i="13" s="1"/>
  <c r="S11" i="13"/>
  <c r="T11" i="13" s="1"/>
  <c r="T10" i="13"/>
  <c r="S10" i="13"/>
  <c r="S9" i="13"/>
  <c r="T9" i="13" s="1"/>
  <c r="S8" i="13"/>
  <c r="T8" i="13" s="1"/>
  <c r="S7" i="13"/>
  <c r="T7" i="13" s="1"/>
  <c r="T6" i="13"/>
  <c r="S6" i="13"/>
  <c r="S5" i="13"/>
  <c r="T5" i="13" s="1"/>
  <c r="S4" i="13"/>
  <c r="T4" i="13" s="1"/>
  <c r="N13" i="13"/>
  <c r="N12" i="13"/>
  <c r="N11" i="13"/>
  <c r="N10" i="13"/>
  <c r="N9" i="13"/>
  <c r="N8" i="13"/>
  <c r="N7" i="13"/>
  <c r="N6" i="13"/>
  <c r="N5" i="13"/>
  <c r="N4" i="13"/>
  <c r="N2" i="13"/>
  <c r="N12" i="3"/>
  <c r="N13" i="3"/>
  <c r="N7" i="3"/>
  <c r="N5" i="3"/>
  <c r="N6" i="3"/>
  <c r="N8" i="3"/>
  <c r="N11" i="3"/>
  <c r="N9" i="3"/>
  <c r="N10" i="3"/>
  <c r="N4" i="3"/>
  <c r="N2" i="3"/>
  <c r="N13" i="2"/>
  <c r="N12" i="2"/>
  <c r="N11" i="2"/>
  <c r="N10" i="2"/>
  <c r="N9" i="2"/>
  <c r="N8" i="2"/>
  <c r="N7" i="2"/>
  <c r="N6" i="2"/>
  <c r="N5" i="2"/>
  <c r="N4" i="2"/>
  <c r="N4" i="1"/>
  <c r="N5" i="1"/>
  <c r="N6" i="1"/>
  <c r="N7" i="1"/>
  <c r="N8" i="1"/>
  <c r="N9" i="1"/>
  <c r="N10" i="1"/>
  <c r="N11" i="1"/>
  <c r="N12" i="1"/>
  <c r="N13" i="1"/>
  <c r="M10" i="12" l="1"/>
  <c r="O10" i="12" s="1"/>
  <c r="M8" i="12"/>
  <c r="O8" i="12" s="1"/>
  <c r="M12" i="12"/>
  <c r="O12" i="12" s="1"/>
  <c r="M7" i="12"/>
  <c r="O7" i="12" s="1"/>
  <c r="M11" i="12"/>
  <c r="O11" i="12" s="1"/>
  <c r="M4" i="12"/>
  <c r="O4" i="12" s="1"/>
  <c r="M5" i="12"/>
  <c r="O5" i="12" s="1"/>
  <c r="M9" i="12"/>
  <c r="O9" i="12" s="1"/>
  <c r="M13" i="12"/>
  <c r="O13" i="12" s="1"/>
  <c r="M6" i="12"/>
  <c r="O6" i="12" s="1"/>
  <c r="M10" i="11"/>
  <c r="O10" i="11" s="1"/>
  <c r="M7" i="11"/>
  <c r="O7" i="11" s="1"/>
  <c r="M4" i="11"/>
  <c r="O4" i="11" s="1"/>
  <c r="M8" i="11"/>
  <c r="O8" i="11" s="1"/>
  <c r="M5" i="11"/>
  <c r="O5" i="11" s="1"/>
  <c r="M9" i="11"/>
  <c r="O9" i="11" s="1"/>
  <c r="M13" i="11"/>
  <c r="O13" i="11" s="1"/>
  <c r="M11" i="11"/>
  <c r="O11" i="11" s="1"/>
  <c r="M12" i="11"/>
  <c r="O12" i="11" s="1"/>
  <c r="M6" i="11"/>
  <c r="O6" i="11" s="1"/>
  <c r="M10" i="10"/>
  <c r="O10" i="10" s="1"/>
  <c r="M7" i="10"/>
  <c r="O7" i="10" s="1"/>
  <c r="M11" i="10"/>
  <c r="O11" i="10" s="1"/>
  <c r="M4" i="10"/>
  <c r="O4" i="10" s="1"/>
  <c r="M5" i="10"/>
  <c r="O5" i="10" s="1"/>
  <c r="M9" i="10"/>
  <c r="O9" i="10" s="1"/>
  <c r="M13" i="10"/>
  <c r="O13" i="10" s="1"/>
  <c r="M8" i="10"/>
  <c r="O8" i="10" s="1"/>
  <c r="M12" i="10"/>
  <c r="O12" i="10" s="1"/>
  <c r="M6" i="10"/>
  <c r="O6" i="10" s="1"/>
  <c r="P13" i="9"/>
  <c r="R13" i="9" s="1"/>
  <c r="P12" i="9"/>
  <c r="R12" i="9" s="1"/>
  <c r="P11" i="9"/>
  <c r="R11" i="9" s="1"/>
  <c r="P10" i="9"/>
  <c r="R10" i="9" s="1"/>
  <c r="P9" i="9"/>
  <c r="R9" i="9" s="1"/>
  <c r="P8" i="9"/>
  <c r="R8" i="9" s="1"/>
  <c r="P7" i="9"/>
  <c r="R7" i="9" s="1"/>
  <c r="P6" i="9"/>
  <c r="R6" i="9" s="1"/>
  <c r="P5" i="9"/>
  <c r="R5" i="9" s="1"/>
  <c r="P4" i="9"/>
  <c r="R4" i="9" s="1"/>
  <c r="P13" i="8"/>
  <c r="R13" i="8" s="1"/>
  <c r="P12" i="8"/>
  <c r="R12" i="8" s="1"/>
  <c r="P11" i="8"/>
  <c r="R11" i="8" s="1"/>
  <c r="P10" i="8"/>
  <c r="R10" i="8" s="1"/>
  <c r="P9" i="8"/>
  <c r="R9" i="8" s="1"/>
  <c r="P8" i="8"/>
  <c r="R8" i="8" s="1"/>
  <c r="P7" i="8"/>
  <c r="R7" i="8" s="1"/>
  <c r="P6" i="8"/>
  <c r="R6" i="8" s="1"/>
  <c r="P5" i="8"/>
  <c r="R5" i="8" s="1"/>
  <c r="P4" i="8"/>
  <c r="R4" i="8" s="1"/>
  <c r="P13" i="7"/>
  <c r="R13" i="7" s="1"/>
  <c r="P12" i="7"/>
  <c r="R12" i="7" s="1"/>
  <c r="P11" i="7"/>
  <c r="R11" i="7" s="1"/>
  <c r="P10" i="7"/>
  <c r="R10" i="7" s="1"/>
  <c r="P9" i="7"/>
  <c r="R9" i="7" s="1"/>
  <c r="P8" i="7"/>
  <c r="R8" i="7" s="1"/>
  <c r="P7" i="7"/>
  <c r="R7" i="7" s="1"/>
  <c r="P6" i="7"/>
  <c r="R6" i="7" s="1"/>
  <c r="P5" i="7"/>
  <c r="R5" i="7" s="1"/>
  <c r="P4" i="7"/>
  <c r="R4" i="7" s="1"/>
  <c r="P13" i="6"/>
  <c r="R13" i="6" s="1"/>
  <c r="P12" i="6"/>
  <c r="R12" i="6" s="1"/>
  <c r="P11" i="6"/>
  <c r="R11" i="6" s="1"/>
  <c r="P10" i="6"/>
  <c r="R10" i="6" s="1"/>
  <c r="P9" i="6"/>
  <c r="R9" i="6" s="1"/>
  <c r="P8" i="6"/>
  <c r="R8" i="6" s="1"/>
  <c r="P7" i="6"/>
  <c r="R7" i="6" s="1"/>
  <c r="P6" i="6"/>
  <c r="R6" i="6" s="1"/>
  <c r="P5" i="6"/>
  <c r="R5" i="6" s="1"/>
  <c r="P4" i="6"/>
  <c r="R4" i="6" s="1"/>
  <c r="S13" i="5"/>
  <c r="U13" i="5" s="1"/>
  <c r="S12" i="5"/>
  <c r="U12" i="5" s="1"/>
  <c r="S11" i="5"/>
  <c r="U11" i="5" s="1"/>
  <c r="S10" i="5"/>
  <c r="U10" i="5" s="1"/>
  <c r="S9" i="5"/>
  <c r="U9" i="5" s="1"/>
  <c r="S8" i="5"/>
  <c r="U8" i="5" s="1"/>
  <c r="S7" i="5"/>
  <c r="U7" i="5" s="1"/>
  <c r="S6" i="5"/>
  <c r="U6" i="5" s="1"/>
  <c r="S5" i="5"/>
  <c r="U5" i="5" s="1"/>
  <c r="S4" i="5"/>
  <c r="U4" i="5" s="1"/>
  <c r="U4" i="4"/>
  <c r="W4" i="4" s="1"/>
  <c r="U13" i="4"/>
  <c r="W13" i="4" s="1"/>
  <c r="U12" i="4"/>
  <c r="W12" i="4" s="1"/>
  <c r="U11" i="4"/>
  <c r="W11" i="4" s="1"/>
  <c r="U10" i="4"/>
  <c r="W10" i="4" s="1"/>
  <c r="U9" i="4"/>
  <c r="W9" i="4" s="1"/>
  <c r="U8" i="4"/>
  <c r="W8" i="4" s="1"/>
  <c r="U7" i="4"/>
  <c r="W7" i="4" s="1"/>
  <c r="U6" i="4"/>
  <c r="W6" i="4" s="1"/>
  <c r="U5" i="4"/>
  <c r="W5" i="4" s="1"/>
  <c r="U13" i="3"/>
  <c r="W13" i="3" s="1"/>
  <c r="U12" i="3"/>
  <c r="W12" i="3" s="1"/>
  <c r="U11" i="3"/>
  <c r="W11" i="3" s="1"/>
  <c r="U10" i="3"/>
  <c r="W10" i="3" s="1"/>
  <c r="U9" i="3"/>
  <c r="W9" i="3" s="1"/>
  <c r="U8" i="3"/>
  <c r="W8" i="3" s="1"/>
  <c r="U7" i="3"/>
  <c r="W7" i="3" s="1"/>
  <c r="U6" i="3"/>
  <c r="W6" i="3" s="1"/>
  <c r="U5" i="3"/>
  <c r="W5" i="3" s="1"/>
  <c r="U4" i="3"/>
  <c r="W4" i="3" s="1"/>
  <c r="U13" i="13"/>
  <c r="U11" i="13"/>
  <c r="U7" i="13"/>
  <c r="U12" i="13"/>
  <c r="U8" i="13"/>
  <c r="U4" i="13"/>
  <c r="U9" i="13"/>
  <c r="U5" i="13"/>
  <c r="U10" i="13"/>
  <c r="U6" i="13"/>
  <c r="N2" i="1"/>
</calcChain>
</file>

<file path=xl/sharedStrings.xml><?xml version="1.0" encoding="utf-8"?>
<sst xmlns="http://schemas.openxmlformats.org/spreadsheetml/2006/main" count="702" uniqueCount="46">
  <si>
    <t>TF-IDF</t>
  </si>
  <si>
    <t>ELMo</t>
  </si>
  <si>
    <t>Universal Sentence Encoder</t>
  </si>
  <si>
    <t>Sentence length</t>
  </si>
  <si>
    <t>Stopword count</t>
  </si>
  <si>
    <t>WH question type</t>
  </si>
  <si>
    <t>HbA1c range</t>
  </si>
  <si>
    <t>GS</t>
  </si>
  <si>
    <t xml:space="preserve">is an A1c level of 8.0 bad? </t>
  </si>
  <si>
    <t>[]</t>
  </si>
  <si>
    <t>['HBA1C,', '=', '8.0,']</t>
  </si>
  <si>
    <t xml:space="preserve">is a test results in A1C level of 11.5 bad? </t>
  </si>
  <si>
    <t>['HBA1C,', '=', '11.5,']</t>
  </si>
  <si>
    <t xml:space="preserve">My Blood sugar A1c level is 7.6 is what i was trying to ask. it that too high? </t>
  </si>
  <si>
    <t>['HBA1C,', '=', '7.6,']</t>
  </si>
  <si>
    <t>what is mean glucose? HbA1C  is 7.8. Mean blood glucose is 201.68. Is it normal or higher level?</t>
  </si>
  <si>
    <t>['HBA1C,', '=', '7.8,']</t>
  </si>
  <si>
    <t xml:space="preserve">Is 4.2 a good A1C level? </t>
  </si>
  <si>
    <t>['HBA1C,', '=', '4.2,']</t>
  </si>
  <si>
    <t xml:space="preserve">What symptoms what I have if my A1C level was 13? </t>
  </si>
  <si>
    <t>['HBA1C,', '=', '13.0,']</t>
  </si>
  <si>
    <t xml:space="preserve">How can i lower my A1C its 10.8 ? </t>
  </si>
  <si>
    <t>['HBA1C,', '=', '10.8,']</t>
  </si>
  <si>
    <t xml:space="preserve">what is an average blood sugar if your a1c is 17? </t>
  </si>
  <si>
    <t>['HBA1C,', '=', '17.0,']</t>
  </si>
  <si>
    <t xml:space="preserve">How difficult is it to get my A1C level from 6.8 to 6.1? </t>
  </si>
  <si>
    <t>['HBA1C,', '&gt;=', '6.8,', ',', 'HBA1C,', '&lt;=', '6.1,']</t>
  </si>
  <si>
    <t>what if i am on level 28? what will i get</t>
  </si>
  <si>
    <t xml:space="preserve">Is a A1C blood level considered prediabetic? </t>
  </si>
  <si>
    <t>HbA1c test</t>
  </si>
  <si>
    <t>Total</t>
  </si>
  <si>
    <t>i</t>
  </si>
  <si>
    <t>Rel i</t>
  </si>
  <si>
    <t>log2(i+1)</t>
  </si>
  <si>
    <t>Rel i/log2(i+1)</t>
  </si>
  <si>
    <t>IDCG</t>
  </si>
  <si>
    <t>DCG</t>
  </si>
  <si>
    <t>nDCG</t>
  </si>
  <si>
    <t>All+lab+fea</t>
  </si>
  <si>
    <t>All+lab+noFea</t>
  </si>
  <si>
    <t>All+noLab+fea</t>
  </si>
  <si>
    <t>All+noLab+noFea</t>
  </si>
  <si>
    <t>TF-IDF+lab</t>
  </si>
  <si>
    <t>ELMo+lab</t>
  </si>
  <si>
    <t>USE+lab</t>
  </si>
  <si>
    <t>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</si>
</sst>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Chart!$A$1</c:f>
              <c:strCache>
                <c:ptCount val="1"/>
                <c:pt idx="0">
                  <c:v>All+lab+fea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Chart!$A$2:$A$11</c:f>
              <c:numCache>
                <c:formatCode>General</c:formatCode>
                <c:ptCount val="10"/>
                <c:pt idx="0">
                  <c:v>1</c:v>
                </c:pt>
                <c:pt idx="1">
                  <c:v>0.76919406788935496</c:v>
                </c:pt>
                <c:pt idx="2">
                  <c:v>0.72917920287988303</c:v>
                </c:pt>
                <c:pt idx="3">
                  <c:v>0.69181043876273651</c:v>
                </c:pt>
                <c:pt idx="4">
                  <c:v>0.72038619462861553</c:v>
                </c:pt>
                <c:pt idx="5">
                  <c:v>0.78567651836625796</c:v>
                </c:pt>
                <c:pt idx="6">
                  <c:v>0.86199090494973818</c:v>
                </c:pt>
                <c:pt idx="7">
                  <c:v>0.90903792852141196</c:v>
                </c:pt>
                <c:pt idx="8">
                  <c:v>0.91035294636429076</c:v>
                </c:pt>
                <c:pt idx="9">
                  <c:v>0.91158040064135804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99-7443-8B13-F09E0029B027}"/>
            </c:ext>
          </c:extLst>
        </c:ser>
        <c:ser>
          <c:idx val="1"/>
          <c:order val="1"/>
          <c:tx>
            <c:strRef>
              <c:f>Chart!$B$1</c:f>
              <c:strCache>
                <c:ptCount val="1"/>
                <c:pt idx="0">
                  <c:v>All+lab+noFea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Chart!$B$2:$B$11</c:f>
              <c:numCache>
                <c:formatCode>General</c:formatCode>
                <c:ptCount val="10"/>
                <c:pt idx="0">
                  <c:v>1</c:v>
                </c:pt>
                <c:pt idx="1">
                  <c:v>0.76919406788935496</c:v>
                </c:pt>
                <c:pt idx="2">
                  <c:v>0.8368266440866472</c:v>
                </c:pt>
                <c:pt idx="3">
                  <c:v>0.7850490278865998</c:v>
                </c:pt>
                <c:pt idx="4">
                  <c:v>0.84315895913986605</c:v>
                </c:pt>
                <c:pt idx="5">
                  <c:v>0.85346201506056585</c:v>
                </c:pt>
                <c:pt idx="6">
                  <c:v>0.88906924148885558</c:v>
                </c:pt>
                <c:pt idx="7">
                  <c:v>0.93517969263974421</c:v>
                </c:pt>
                <c:pt idx="8">
                  <c:v>0.93611678498355355</c:v>
                </c:pt>
                <c:pt idx="9">
                  <c:v>0.93699147882261036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99-7443-8B13-F09E0029B027}"/>
            </c:ext>
          </c:extLst>
        </c:ser>
        <c:ser>
          <c:idx val="2"/>
          <c:order val="2"/>
          <c:tx>
            <c:strRef>
              <c:f>Chart!$C$1</c:f>
              <c:strCache>
                <c:ptCount val="1"/>
                <c:pt idx="0">
                  <c:v>All+noLab+fea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Chart!$C$2:$C$11</c:f>
              <c:numCache>
                <c:formatCode>General</c:formatCode>
                <c:ptCount val="10"/>
                <c:pt idx="0">
                  <c:v>1</c:v>
                </c:pt>
                <c:pt idx="1">
                  <c:v>0.91344777543687006</c:v>
                </c:pt>
                <c:pt idx="2">
                  <c:v>0.75266962445348617</c:v>
                </c:pt>
                <c:pt idx="3">
                  <c:v>0.71884922703746035</c:v>
                </c:pt>
                <c:pt idx="4">
                  <c:v>0.72855531633574366</c:v>
                </c:pt>
                <c:pt idx="5">
                  <c:v>0.76046346630294892</c:v>
                </c:pt>
                <c:pt idx="6">
                  <c:v>0.76633267599645738</c:v>
                </c:pt>
                <c:pt idx="7">
                  <c:v>0.83206050988208946</c:v>
                </c:pt>
                <c:pt idx="8">
                  <c:v>0.91400061344147165</c:v>
                </c:pt>
                <c:pt idx="9">
                  <c:v>0.91517812358347117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99-7443-8B13-F09E0029B027}"/>
            </c:ext>
          </c:extLst>
        </c:ser>
        <c:ser>
          <c:idx val="3"/>
          <c:order val="3"/>
          <c:tx>
            <c:strRef>
              <c:f>Chart!$D$1</c:f>
              <c:strCache>
                <c:ptCount val="1"/>
                <c:pt idx="0">
                  <c:v>All+noLab+noFea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Chart!$D$2:$D$11</c:f>
              <c:numCache>
                <c:formatCode>General</c:formatCode>
                <c:ptCount val="10"/>
                <c:pt idx="0">
                  <c:v>1</c:v>
                </c:pt>
                <c:pt idx="1">
                  <c:v>0.91344777543687006</c:v>
                </c:pt>
                <c:pt idx="2">
                  <c:v>0.75266962445348617</c:v>
                </c:pt>
                <c:pt idx="3">
                  <c:v>0.71884922703746035</c:v>
                </c:pt>
                <c:pt idx="4">
                  <c:v>0.7940056895056623</c:v>
                </c:pt>
                <c:pt idx="5">
                  <c:v>0.78407657963132305</c:v>
                </c:pt>
                <c:pt idx="6">
                  <c:v>0.80998365654769044</c:v>
                </c:pt>
                <c:pt idx="7">
                  <c:v>0.87420171140884462</c:v>
                </c:pt>
                <c:pt idx="8">
                  <c:v>0.92300485438751256</c:v>
                </c:pt>
                <c:pt idx="9">
                  <c:v>0.9240590777776031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99-7443-8B13-F09E0029B027}"/>
            </c:ext>
          </c:extLst>
        </c:ser>
        <c:ser>
          <c:idx val="4"/>
          <c:order val="4"/>
          <c:tx>
            <c:strRef>
              <c:f>Chart!$E$1</c:f>
              <c:strCache>
                <c:ptCount val="1"/>
                <c:pt idx="0">
                  <c:v>TF-IDF+lab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Chart!$E$2:$E$11</c:f>
              <c:numCache>
                <c:formatCode>General</c:formatCode>
                <c:ptCount val="10"/>
                <c:pt idx="0">
                  <c:v>1</c:v>
                </c:pt>
                <c:pt idx="1">
                  <c:v>0.87017166315530514</c:v>
                </c:pt>
                <c:pt idx="2">
                  <c:v>0.76356373816177248</c:v>
                </c:pt>
                <c:pt idx="3">
                  <c:v>0.83536693814975138</c:v>
                </c:pt>
                <c:pt idx="4">
                  <c:v>0.83426934657893292</c:v>
                </c:pt>
                <c:pt idx="5">
                  <c:v>0.82638749331027905</c:v>
                </c:pt>
                <c:pt idx="6">
                  <c:v>0.89257705343822691</c:v>
                </c:pt>
                <c:pt idx="7">
                  <c:v>0.93856617808427889</c:v>
                </c:pt>
                <c:pt idx="8">
                  <c:v>0.93945431278330482</c:v>
                </c:pt>
                <c:pt idx="9">
                  <c:v>0.94028330893787015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99-7443-8B13-F09E0029B027}"/>
            </c:ext>
          </c:extLst>
        </c:ser>
        <c:ser>
          <c:idx val="5"/>
          <c:order val="5"/>
          <c:tx>
            <c:strRef>
              <c:f>Chart!$F$1</c:f>
              <c:strCache>
                <c:ptCount val="1"/>
                <c:pt idx="0">
                  <c:v>ELMo+lab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Chart!$F$2:$F$11</c:f>
              <c:numCache>
                <c:formatCode>General</c:formatCode>
                <c:ptCount val="10"/>
                <c:pt idx="0">
                  <c:v>1</c:v>
                </c:pt>
                <c:pt idx="1">
                  <c:v>0.75476869709998251</c:v>
                </c:pt>
                <c:pt idx="2">
                  <c:v>0.80756574162195804</c:v>
                </c:pt>
                <c:pt idx="3">
                  <c:v>0.7663973754726412</c:v>
                </c:pt>
                <c:pt idx="4">
                  <c:v>0.7716947356883963</c:v>
                </c:pt>
                <c:pt idx="5">
                  <c:v>0.84299898510101323</c:v>
                </c:pt>
                <c:pt idx="6">
                  <c:v>0.89166496093803616</c:v>
                </c:pt>
                <c:pt idx="7">
                  <c:v>0.92615646032199894</c:v>
                </c:pt>
                <c:pt idx="8">
                  <c:v>0.92722399946968381</c:v>
                </c:pt>
                <c:pt idx="9">
                  <c:v>0.9282204540043949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99-7443-8B13-F09E0029B027}"/>
            </c:ext>
          </c:extLst>
        </c:ser>
        <c:ser>
          <c:idx val="6"/>
          <c:order val="6"/>
          <c:tx>
            <c:strRef>
              <c:f>Chart!$G$1</c:f>
              <c:strCache>
                <c:ptCount val="1"/>
                <c:pt idx="0">
                  <c:v>USE+lab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Chart!$G$2:$G$11</c:f>
              <c:numCache>
                <c:formatCode>General</c:formatCode>
                <c:ptCount val="10"/>
                <c:pt idx="0">
                  <c:v>1</c:v>
                </c:pt>
                <c:pt idx="1">
                  <c:v>0.76919406788935496</c:v>
                </c:pt>
                <c:pt idx="2">
                  <c:v>0.8368266440866472</c:v>
                </c:pt>
                <c:pt idx="3">
                  <c:v>0.88543821449531179</c:v>
                </c:pt>
                <c:pt idx="4">
                  <c:v>0.87969794598566553</c:v>
                </c:pt>
                <c:pt idx="5">
                  <c:v>0.91575403279870959</c:v>
                </c:pt>
                <c:pt idx="6">
                  <c:v>0.94874112165354996</c:v>
                </c:pt>
                <c:pt idx="7">
                  <c:v>0.95051403897106368</c:v>
                </c:pt>
                <c:pt idx="8">
                  <c:v>0.95122944618054417</c:v>
                </c:pt>
                <c:pt idx="9">
                  <c:v>0.95189721631300039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99-7443-8B13-F09E0029B027}"/>
            </c:ext>
          </c:extLst>
        </c:ser>
        <c:ser>
          <c:idx val="7"/>
          <c:order val="7"/>
          <c:tx>
            <c:strRef>
              <c:f>Chart!$H$1</c:f>
              <c:strCache>
                <c:ptCount val="1"/>
                <c:pt idx="0">
                  <c:v>TF-IDF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Chart!$H$2:$H$11</c:f>
              <c:numCache>
                <c:formatCode>General</c:formatCode>
                <c:ptCount val="10"/>
                <c:pt idx="0">
                  <c:v>1</c:v>
                </c:pt>
                <c:pt idx="1">
                  <c:v>0.98124612319364968</c:v>
                </c:pt>
                <c:pt idx="2">
                  <c:v>0.96503349568102492</c:v>
                </c:pt>
                <c:pt idx="3">
                  <c:v>0.86555714777849035</c:v>
                </c:pt>
                <c:pt idx="4">
                  <c:v>0.87722693818927122</c:v>
                </c:pt>
                <c:pt idx="5">
                  <c:v>0.92055175834132685</c:v>
                </c:pt>
                <c:pt idx="6">
                  <c:v>0.93984011084495167</c:v>
                </c:pt>
                <c:pt idx="7">
                  <c:v>0.97437430942584291</c:v>
                </c:pt>
                <c:pt idx="8">
                  <c:v>0.97476376829244615</c:v>
                </c:pt>
                <c:pt idx="9">
                  <c:v>0.97512676589147607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99-7443-8B13-F09E0029B027}"/>
            </c:ext>
          </c:extLst>
        </c:ser>
        <c:ser>
          <c:idx val="8"/>
          <c:order val="8"/>
          <c:tx>
            <c:strRef>
              <c:f>Chart!$I$1</c:f>
              <c:strCache>
                <c:ptCount val="1"/>
                <c:pt idx="0">
                  <c:v>ELMo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Chart!$I$2:$I$11</c:f>
              <c:numCache>
                <c:formatCode>General</c:formatCode>
                <c:ptCount val="10"/>
                <c:pt idx="0">
                  <c:v>1</c:v>
                </c:pt>
                <c:pt idx="1">
                  <c:v>0.68264184332622502</c:v>
                </c:pt>
                <c:pt idx="2">
                  <c:v>0.71508494993008354</c:v>
                </c:pt>
                <c:pt idx="3">
                  <c:v>0.67960273326539877</c:v>
                </c:pt>
                <c:pt idx="4">
                  <c:v>0.74748978857166704</c:v>
                </c:pt>
                <c:pt idx="5">
                  <c:v>0.74530857739273126</c:v>
                </c:pt>
                <c:pt idx="6">
                  <c:v>0.77284632069303105</c:v>
                </c:pt>
                <c:pt idx="7">
                  <c:v>0.84603497862660082</c:v>
                </c:pt>
                <c:pt idx="8">
                  <c:v>0.8952453216127243</c:v>
                </c:pt>
                <c:pt idx="9">
                  <c:v>0.89667963063699829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99-7443-8B13-F09E0029B027}"/>
            </c:ext>
          </c:extLst>
        </c:ser>
        <c:ser>
          <c:idx val="9"/>
          <c:order val="9"/>
          <c:tx>
            <c:strRef>
              <c:f>Chart!$J$1</c:f>
              <c:strCache>
                <c:ptCount val="1"/>
                <c:pt idx="0">
                  <c:v>USE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Chart!$J$2:$J$11</c:f>
              <c:numCache>
                <c:formatCode>General</c:formatCode>
                <c:ptCount val="10"/>
                <c:pt idx="0">
                  <c:v>0.73170731692861402</c:v>
                </c:pt>
                <c:pt idx="1">
                  <c:v>0.85156690173552441</c:v>
                </c:pt>
                <c:pt idx="2">
                  <c:v>0.70411138617931801</c:v>
                </c:pt>
                <c:pt idx="3">
                  <c:v>0.67679061815397001</c:v>
                </c:pt>
                <c:pt idx="4">
                  <c:v>0.75584681212082516</c:v>
                </c:pt>
                <c:pt idx="5">
                  <c:v>0.81880768992390141</c:v>
                </c:pt>
                <c:pt idx="6">
                  <c:v>0.84325390090030627</c:v>
                </c:pt>
                <c:pt idx="7">
                  <c:v>0.87941981863810004</c:v>
                </c:pt>
                <c:pt idx="8">
                  <c:v>0.89923398252872677</c:v>
                </c:pt>
                <c:pt idx="9">
                  <c:v>0.90061367850435536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099-7443-8B13-F09E0029B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097183"/>
        <c:axId val="1378093839"/>
      </c:lineChart>
      <c:catAx>
        <c:axId val="137809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093839"/>
        <c:crosses val="autoZero"/>
        <c:auto val="1"/>
        <c:lblAlgn val="ctr"/>
        <c:lblOffset val="100"/>
        <c:noMultiLvlLbl val="0"/>
      </c:catAx>
      <c:valAx>
        <c:axId val="137809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09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0</xdr:row>
      <xdr:rowOff>19050</xdr:rowOff>
    </xdr:from>
    <xdr:to>
      <xdr:col>22</xdr:col>
      <xdr:colOff>685800</xdr:colOff>
      <xdr:row>30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E60573-97C8-454D-9A4F-46FFDED3C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L2" sqref="L2"/>
    </sheetView>
  </sheetViews>
  <sheetFormatPr baseColWidth="10" defaultRowHeight="16" x14ac:dyDescent="0.2"/>
  <sheetData>
    <row r="1" spans="1:15" x14ac:dyDescent="0.2"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29</v>
      </c>
      <c r="M1" t="s">
        <v>6</v>
      </c>
      <c r="N1" s="1" t="s">
        <v>30</v>
      </c>
      <c r="O1" t="s">
        <v>7</v>
      </c>
    </row>
    <row r="2" spans="1:15" x14ac:dyDescent="0.2">
      <c r="A2">
        <v>3663888</v>
      </c>
      <c r="B2" t="s">
        <v>8</v>
      </c>
      <c r="C2" t="s">
        <v>9</v>
      </c>
      <c r="D2" t="s">
        <v>10</v>
      </c>
      <c r="E2" t="s">
        <v>9</v>
      </c>
      <c r="F2">
        <v>1</v>
      </c>
      <c r="G2">
        <v>1.0000001190000001</v>
      </c>
      <c r="H2">
        <v>0.99999988100000003</v>
      </c>
      <c r="I2">
        <v>1</v>
      </c>
      <c r="J2">
        <v>1</v>
      </c>
      <c r="K2">
        <v>0</v>
      </c>
      <c r="L2">
        <v>1</v>
      </c>
      <c r="M2">
        <v>1</v>
      </c>
      <c r="N2">
        <f>F2*0.14+G2*0.21+H2*0.21+I2*0.08+J2*0.05+K2*0.05+L2*0.1+M2*0.16</f>
        <v>0.95000000000000007</v>
      </c>
    </row>
    <row r="4" spans="1:15" x14ac:dyDescent="0.2">
      <c r="A4">
        <v>3763188</v>
      </c>
      <c r="B4" t="s">
        <v>11</v>
      </c>
      <c r="C4" t="s">
        <v>9</v>
      </c>
      <c r="D4" t="s">
        <v>12</v>
      </c>
      <c r="E4" t="s">
        <v>9</v>
      </c>
      <c r="F4">
        <v>0.32824752299999999</v>
      </c>
      <c r="G4">
        <v>0.84443032699999998</v>
      </c>
      <c r="H4">
        <v>0.84049451399999997</v>
      </c>
      <c r="I4">
        <v>0.78571428600000004</v>
      </c>
      <c r="J4">
        <v>0.85714285700000004</v>
      </c>
      <c r="K4">
        <v>0</v>
      </c>
      <c r="L4">
        <v>1</v>
      </c>
      <c r="M4">
        <v>1</v>
      </c>
      <c r="N4">
        <f t="shared" ref="N3:N13" si="0">F4*0.14+G4*0.21+H4*0.21+I4*0.08+J4*0.05+K4*0.05+L4*0.1+M4*0.16</f>
        <v>0.76550315555999993</v>
      </c>
      <c r="O4">
        <v>4.5555555559999998</v>
      </c>
    </row>
    <row r="5" spans="1:15" x14ac:dyDescent="0.2">
      <c r="A5">
        <v>450669</v>
      </c>
      <c r="B5" t="s">
        <v>13</v>
      </c>
      <c r="C5" t="s">
        <v>9</v>
      </c>
      <c r="D5" t="s">
        <v>14</v>
      </c>
      <c r="E5" t="s">
        <v>9</v>
      </c>
      <c r="F5">
        <v>0.13012759800000001</v>
      </c>
      <c r="G5">
        <v>0.55680561100000003</v>
      </c>
      <c r="H5">
        <v>0.778722048</v>
      </c>
      <c r="I5">
        <v>0.21428571399999999</v>
      </c>
      <c r="J5">
        <v>0.28571428599999998</v>
      </c>
      <c r="K5">
        <v>1</v>
      </c>
      <c r="L5">
        <v>1</v>
      </c>
      <c r="M5">
        <v>1</v>
      </c>
      <c r="N5">
        <f t="shared" si="0"/>
        <v>0.64010724353000004</v>
      </c>
      <c r="O5">
        <v>4.3333333329999997</v>
      </c>
    </row>
    <row r="6" spans="1:15" x14ac:dyDescent="0.2">
      <c r="A6">
        <v>3251157</v>
      </c>
      <c r="B6" t="s">
        <v>15</v>
      </c>
      <c r="C6" t="s">
        <v>9</v>
      </c>
      <c r="D6" t="s">
        <v>16</v>
      </c>
      <c r="E6" t="s">
        <v>9</v>
      </c>
      <c r="F6">
        <v>3.0468485E-2</v>
      </c>
      <c r="G6">
        <v>0.60727775100000003</v>
      </c>
      <c r="H6">
        <v>0.709554613</v>
      </c>
      <c r="I6">
        <v>0.21428571399999999</v>
      </c>
      <c r="J6">
        <v>0.85714285700000004</v>
      </c>
      <c r="K6">
        <v>1</v>
      </c>
      <c r="L6">
        <v>1</v>
      </c>
      <c r="M6">
        <v>1</v>
      </c>
      <c r="N6">
        <f t="shared" si="0"/>
        <v>0.65080038431000009</v>
      </c>
      <c r="O6">
        <v>4</v>
      </c>
    </row>
    <row r="7" spans="1:15" x14ac:dyDescent="0.2">
      <c r="A7">
        <v>1830847</v>
      </c>
      <c r="B7" t="s">
        <v>17</v>
      </c>
      <c r="C7" t="s">
        <v>9</v>
      </c>
      <c r="D7" t="s">
        <v>18</v>
      </c>
      <c r="E7" t="s">
        <v>9</v>
      </c>
      <c r="F7">
        <v>0.19767937499999999</v>
      </c>
      <c r="G7">
        <v>0.72968840599999996</v>
      </c>
      <c r="H7">
        <v>0.85422498000000002</v>
      </c>
      <c r="I7">
        <v>0.928571429</v>
      </c>
      <c r="J7">
        <v>0.71428571399999996</v>
      </c>
      <c r="K7">
        <v>0</v>
      </c>
      <c r="L7">
        <v>1</v>
      </c>
      <c r="M7">
        <v>0.33333333300000001</v>
      </c>
      <c r="N7">
        <f t="shared" si="0"/>
        <v>0.62363025685999995</v>
      </c>
      <c r="O7">
        <v>3.3333333330000001</v>
      </c>
    </row>
    <row r="8" spans="1:15" x14ac:dyDescent="0.2">
      <c r="A8">
        <v>1170767</v>
      </c>
      <c r="B8" t="s">
        <v>19</v>
      </c>
      <c r="C8" t="s">
        <v>9</v>
      </c>
      <c r="D8" t="s">
        <v>20</v>
      </c>
      <c r="E8" t="s">
        <v>9</v>
      </c>
      <c r="F8">
        <v>0.18819286900000001</v>
      </c>
      <c r="G8">
        <v>0.52486747499999997</v>
      </c>
      <c r="H8">
        <v>0.64093959300000003</v>
      </c>
      <c r="I8">
        <v>0.71428571399999996</v>
      </c>
      <c r="J8">
        <v>0.71428571399999996</v>
      </c>
      <c r="K8">
        <v>1</v>
      </c>
      <c r="L8">
        <v>1</v>
      </c>
      <c r="M8">
        <v>1</v>
      </c>
      <c r="N8">
        <f t="shared" si="0"/>
        <v>0.6740236287600001</v>
      </c>
      <c r="O8">
        <v>2.8333333330000001</v>
      </c>
    </row>
    <row r="9" spans="1:15" x14ac:dyDescent="0.2">
      <c r="A9">
        <v>2758956</v>
      </c>
      <c r="B9" t="s">
        <v>21</v>
      </c>
      <c r="C9" t="s">
        <v>9</v>
      </c>
      <c r="D9" t="s">
        <v>22</v>
      </c>
      <c r="E9" t="s">
        <v>9</v>
      </c>
      <c r="F9">
        <v>0.122059694</v>
      </c>
      <c r="G9">
        <v>0.56433892299999999</v>
      </c>
      <c r="H9">
        <v>0.68630874200000003</v>
      </c>
      <c r="I9">
        <v>0.85714285700000004</v>
      </c>
      <c r="J9">
        <v>0.85714285700000004</v>
      </c>
      <c r="K9">
        <v>1</v>
      </c>
      <c r="L9">
        <v>1</v>
      </c>
      <c r="M9">
        <v>1</v>
      </c>
      <c r="N9">
        <f t="shared" si="0"/>
        <v>0.70115293822000002</v>
      </c>
      <c r="O9">
        <v>2.3333333330000001</v>
      </c>
    </row>
    <row r="10" spans="1:15" x14ac:dyDescent="0.2">
      <c r="A10">
        <v>114931</v>
      </c>
      <c r="B10" t="s">
        <v>23</v>
      </c>
      <c r="C10" t="s">
        <v>9</v>
      </c>
      <c r="D10" t="s">
        <v>24</v>
      </c>
      <c r="E10" t="s">
        <v>9</v>
      </c>
      <c r="F10">
        <v>0.10508888299999999</v>
      </c>
      <c r="G10">
        <v>0.59406858699999998</v>
      </c>
      <c r="H10">
        <v>0.79665720500000003</v>
      </c>
      <c r="I10">
        <v>0.71428571399999996</v>
      </c>
      <c r="J10">
        <v>0.71428571399999996</v>
      </c>
      <c r="K10">
        <v>1</v>
      </c>
      <c r="L10">
        <v>1</v>
      </c>
      <c r="M10">
        <v>1</v>
      </c>
      <c r="N10">
        <f t="shared" si="0"/>
        <v>0.70962200276000009</v>
      </c>
      <c r="O10">
        <v>1.6666666670000001</v>
      </c>
    </row>
    <row r="11" spans="1:15" x14ac:dyDescent="0.2">
      <c r="A11">
        <v>2181188</v>
      </c>
      <c r="B11" t="s">
        <v>25</v>
      </c>
      <c r="C11" t="s">
        <v>9</v>
      </c>
      <c r="D11" t="s">
        <v>26</v>
      </c>
      <c r="E11" t="s">
        <v>9</v>
      </c>
      <c r="F11">
        <v>0.14180806700000001</v>
      </c>
      <c r="G11">
        <v>0.62892305900000001</v>
      </c>
      <c r="H11">
        <v>0.63948077000000003</v>
      </c>
      <c r="I11">
        <v>0.571428571</v>
      </c>
      <c r="J11">
        <v>0.71428571399999996</v>
      </c>
      <c r="K11">
        <v>1</v>
      </c>
      <c r="L11">
        <v>1</v>
      </c>
      <c r="M11">
        <v>1</v>
      </c>
      <c r="N11">
        <f t="shared" si="0"/>
        <v>0.67764650485000011</v>
      </c>
      <c r="O11">
        <v>1.5</v>
      </c>
    </row>
    <row r="12" spans="1:15" x14ac:dyDescent="0.2">
      <c r="A12">
        <v>201972</v>
      </c>
      <c r="B12" t="s">
        <v>27</v>
      </c>
      <c r="C12" t="s">
        <v>9</v>
      </c>
      <c r="D12" t="s">
        <v>9</v>
      </c>
      <c r="E12" t="s">
        <v>9</v>
      </c>
      <c r="F12">
        <v>7.6938318000000006E-2</v>
      </c>
      <c r="G12">
        <v>0.43562257300000001</v>
      </c>
      <c r="H12">
        <v>0.26136449</v>
      </c>
      <c r="I12">
        <v>0.71428571399999996</v>
      </c>
      <c r="J12">
        <v>0.571428571</v>
      </c>
      <c r="K12">
        <v>1</v>
      </c>
      <c r="L12">
        <v>0</v>
      </c>
      <c r="M12">
        <v>0</v>
      </c>
      <c r="N12">
        <f t="shared" si="0"/>
        <v>0.29285293342000002</v>
      </c>
      <c r="O12">
        <v>0.66666666699999999</v>
      </c>
    </row>
    <row r="13" spans="1:15" x14ac:dyDescent="0.2">
      <c r="A13">
        <v>1943697</v>
      </c>
      <c r="B13" t="s">
        <v>28</v>
      </c>
      <c r="F13">
        <v>0.17511009499999999</v>
      </c>
      <c r="G13">
        <v>0.75345218199999997</v>
      </c>
      <c r="H13">
        <v>0.81334704199999996</v>
      </c>
      <c r="I13">
        <v>1</v>
      </c>
      <c r="J13">
        <v>0.71428571399999996</v>
      </c>
      <c r="K13">
        <v>0</v>
      </c>
      <c r="L13">
        <v>0</v>
      </c>
      <c r="M13">
        <v>0</v>
      </c>
      <c r="N13">
        <f t="shared" si="0"/>
        <v>0.46925753604000003</v>
      </c>
      <c r="O13">
        <v>0.66666666699999999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opLeftCell="C1" workbookViewId="0">
      <selection activeCell="R5" sqref="R5"/>
    </sheetView>
  </sheetViews>
  <sheetFormatPr baseColWidth="10" defaultRowHeight="16" x14ac:dyDescent="0.2"/>
  <sheetData>
    <row r="1" spans="1:18" x14ac:dyDescent="0.2">
      <c r="F1" t="s">
        <v>2</v>
      </c>
      <c r="G1" t="s">
        <v>29</v>
      </c>
      <c r="H1" t="s">
        <v>6</v>
      </c>
      <c r="I1" s="1" t="s">
        <v>30</v>
      </c>
      <c r="J1" t="s">
        <v>7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36</v>
      </c>
      <c r="Q1" s="1" t="s">
        <v>35</v>
      </c>
      <c r="R1" s="1" t="s">
        <v>37</v>
      </c>
    </row>
    <row r="2" spans="1:18" x14ac:dyDescent="0.2">
      <c r="A2">
        <v>3663888</v>
      </c>
      <c r="B2" t="s">
        <v>8</v>
      </c>
      <c r="C2" t="s">
        <v>9</v>
      </c>
      <c r="D2" t="s">
        <v>10</v>
      </c>
      <c r="E2" t="s">
        <v>9</v>
      </c>
      <c r="F2">
        <v>0.99999988100000003</v>
      </c>
      <c r="G2">
        <v>1</v>
      </c>
      <c r="H2">
        <v>1</v>
      </c>
      <c r="I2">
        <f>F2*0.65+G2*0.16+H2*0.19</f>
        <v>0.99999992265000004</v>
      </c>
      <c r="L2" s="1"/>
      <c r="M2" s="1"/>
      <c r="N2" s="1"/>
      <c r="O2" s="1"/>
      <c r="P2" s="1"/>
      <c r="Q2" s="1"/>
      <c r="R2" s="1"/>
    </row>
    <row r="3" spans="1:18" x14ac:dyDescent="0.2">
      <c r="L3" s="1"/>
      <c r="M3" s="1"/>
      <c r="N3" s="1"/>
      <c r="O3" s="1"/>
      <c r="P3" s="1"/>
      <c r="Q3" s="1"/>
      <c r="R3" s="1"/>
    </row>
    <row r="4" spans="1:18" x14ac:dyDescent="0.2">
      <c r="A4">
        <v>3763188</v>
      </c>
      <c r="B4" t="s">
        <v>11</v>
      </c>
      <c r="C4" t="s">
        <v>9</v>
      </c>
      <c r="D4" t="s">
        <v>12</v>
      </c>
      <c r="E4" t="s">
        <v>9</v>
      </c>
      <c r="F4">
        <v>0.84049451399999997</v>
      </c>
      <c r="G4">
        <v>1</v>
      </c>
      <c r="H4">
        <v>1</v>
      </c>
      <c r="I4">
        <f>F4*0.65+G4*0.16+H4*0.19</f>
        <v>0.89632143410000009</v>
      </c>
      <c r="J4">
        <v>4.5555555559999998</v>
      </c>
      <c r="L4" s="1">
        <v>1</v>
      </c>
      <c r="M4">
        <v>4.5555555559999998</v>
      </c>
      <c r="N4" s="1">
        <f>LOG(L4+1, 2)</f>
        <v>1</v>
      </c>
      <c r="O4" s="1">
        <f>M4/N4</f>
        <v>4.5555555559999998</v>
      </c>
      <c r="P4" s="1">
        <f>O4</f>
        <v>4.5555555559999998</v>
      </c>
      <c r="Q4" s="1">
        <v>4.5555555559999998</v>
      </c>
      <c r="R4" s="1">
        <f>P4/Q4</f>
        <v>1</v>
      </c>
    </row>
    <row r="5" spans="1:18" x14ac:dyDescent="0.2">
      <c r="A5">
        <v>114931</v>
      </c>
      <c r="B5" t="s">
        <v>23</v>
      </c>
      <c r="C5" t="s">
        <v>9</v>
      </c>
      <c r="D5" t="s">
        <v>24</v>
      </c>
      <c r="E5" t="s">
        <v>9</v>
      </c>
      <c r="F5">
        <v>0.79665720500000003</v>
      </c>
      <c r="G5">
        <v>1</v>
      </c>
      <c r="H5">
        <v>1</v>
      </c>
      <c r="I5">
        <f>F5*0.65+G5*0.16+H5*0.19</f>
        <v>0.86782718324999997</v>
      </c>
      <c r="J5">
        <v>1.6666666670000001</v>
      </c>
      <c r="L5" s="1">
        <v>2</v>
      </c>
      <c r="M5">
        <v>1.6666666670000001</v>
      </c>
      <c r="N5" s="1">
        <f t="shared" ref="N5:N13" si="0">LOG(L5+1, 2)</f>
        <v>1.5849625007211563</v>
      </c>
      <c r="O5" s="1">
        <f t="shared" ref="O5:O13" si="1">M5/N5</f>
        <v>1.0515495894960722</v>
      </c>
      <c r="P5" s="1">
        <f>SUM(O$4:O5)</f>
        <v>5.6071051454960719</v>
      </c>
      <c r="Q5" s="1">
        <v>7.2895844879326717</v>
      </c>
      <c r="R5" s="1">
        <f t="shared" ref="R5:R13" si="2">P5/Q5</f>
        <v>0.76919406788935496</v>
      </c>
    </row>
    <row r="6" spans="1:18" x14ac:dyDescent="0.2">
      <c r="A6">
        <v>450669</v>
      </c>
      <c r="B6" t="s">
        <v>13</v>
      </c>
      <c r="C6" t="s">
        <v>9</v>
      </c>
      <c r="D6" t="s">
        <v>14</v>
      </c>
      <c r="E6" t="s">
        <v>9</v>
      </c>
      <c r="F6">
        <v>0.778722048</v>
      </c>
      <c r="G6">
        <v>1</v>
      </c>
      <c r="H6">
        <v>1</v>
      </c>
      <c r="I6">
        <f>F6*0.65+G6*0.16+H6*0.19</f>
        <v>0.85616933120000005</v>
      </c>
      <c r="J6">
        <v>4.3333333329999997</v>
      </c>
      <c r="L6" s="1">
        <v>3</v>
      </c>
      <c r="M6">
        <v>4.3333333329999997</v>
      </c>
      <c r="N6" s="1">
        <f t="shared" si="0"/>
        <v>2</v>
      </c>
      <c r="O6" s="1">
        <f t="shared" si="1"/>
        <v>2.1666666664999998</v>
      </c>
      <c r="P6" s="1">
        <f>SUM(O$4:O6)</f>
        <v>7.7737718119960721</v>
      </c>
      <c r="Q6" s="1">
        <v>9.2895844879326717</v>
      </c>
      <c r="R6" s="1">
        <f t="shared" si="2"/>
        <v>0.8368266440866472</v>
      </c>
    </row>
    <row r="7" spans="1:18" x14ac:dyDescent="0.2">
      <c r="A7">
        <v>3251157</v>
      </c>
      <c r="B7" t="s">
        <v>15</v>
      </c>
      <c r="C7" t="s">
        <v>9</v>
      </c>
      <c r="D7" t="s">
        <v>16</v>
      </c>
      <c r="E7" t="s">
        <v>9</v>
      </c>
      <c r="F7">
        <v>0.709554613</v>
      </c>
      <c r="G7">
        <v>1</v>
      </c>
      <c r="H7">
        <v>1</v>
      </c>
      <c r="I7">
        <f>F7*0.65+G7*0.16+H7*0.19</f>
        <v>0.81121049844999993</v>
      </c>
      <c r="J7">
        <v>4</v>
      </c>
      <c r="L7" s="1">
        <v>4</v>
      </c>
      <c r="M7">
        <v>4</v>
      </c>
      <c r="N7" s="1">
        <f t="shared" si="0"/>
        <v>2.3219280948873622</v>
      </c>
      <c r="O7" s="1">
        <f t="shared" si="1"/>
        <v>1.7227062322935722</v>
      </c>
      <c r="P7" s="1">
        <f>SUM(O$4:O7)</f>
        <v>9.4964780442896437</v>
      </c>
      <c r="Q7" s="1">
        <v>10.725173014700424</v>
      </c>
      <c r="R7" s="1">
        <f t="shared" si="2"/>
        <v>0.88543821449531179</v>
      </c>
    </row>
    <row r="8" spans="1:18" x14ac:dyDescent="0.2">
      <c r="A8">
        <v>2758956</v>
      </c>
      <c r="B8" t="s">
        <v>21</v>
      </c>
      <c r="C8" t="s">
        <v>9</v>
      </c>
      <c r="D8" t="s">
        <v>22</v>
      </c>
      <c r="E8" t="s">
        <v>9</v>
      </c>
      <c r="F8">
        <v>0.68630874200000003</v>
      </c>
      <c r="G8">
        <v>1</v>
      </c>
      <c r="H8">
        <v>1</v>
      </c>
      <c r="I8">
        <f>F8*0.65+G8*0.16+H8*0.19</f>
        <v>0.79610068230000008</v>
      </c>
      <c r="J8">
        <v>2.3333333330000001</v>
      </c>
      <c r="L8" s="1">
        <v>5</v>
      </c>
      <c r="M8">
        <v>2.3333333330000001</v>
      </c>
      <c r="N8" s="1">
        <f t="shared" si="0"/>
        <v>2.5849625007211561</v>
      </c>
      <c r="O8" s="1">
        <f t="shared" si="1"/>
        <v>0.90265655008497947</v>
      </c>
      <c r="P8" s="1">
        <f>SUM(O$4:O8)</f>
        <v>10.399134594374623</v>
      </c>
      <c r="Q8" s="1">
        <v>11.821255968402674</v>
      </c>
      <c r="R8" s="1">
        <f t="shared" si="2"/>
        <v>0.87969794598566553</v>
      </c>
    </row>
    <row r="9" spans="1:18" x14ac:dyDescent="0.2">
      <c r="A9">
        <v>1830847</v>
      </c>
      <c r="B9" t="s">
        <v>17</v>
      </c>
      <c r="C9" t="s">
        <v>9</v>
      </c>
      <c r="D9" t="s">
        <v>18</v>
      </c>
      <c r="E9" t="s">
        <v>9</v>
      </c>
      <c r="F9">
        <v>0.85422498000000002</v>
      </c>
      <c r="G9">
        <v>1</v>
      </c>
      <c r="H9">
        <v>0.33333333300000001</v>
      </c>
      <c r="I9">
        <f>F9*0.65+G9*0.16+H9*0.19</f>
        <v>0.77857957027000013</v>
      </c>
      <c r="J9">
        <v>3.3333333330000001</v>
      </c>
      <c r="L9" s="1">
        <v>6</v>
      </c>
      <c r="M9">
        <v>3.3333333330000001</v>
      </c>
      <c r="N9" s="1">
        <f t="shared" si="0"/>
        <v>2.8073549220576042</v>
      </c>
      <c r="O9" s="1">
        <f t="shared" si="1"/>
        <v>1.1873572902413383</v>
      </c>
      <c r="P9" s="1">
        <f>SUM(O$4:O9)</f>
        <v>11.586491884615961</v>
      </c>
      <c r="Q9" s="1">
        <v>12.652406071535991</v>
      </c>
      <c r="R9" s="1">
        <f t="shared" si="2"/>
        <v>0.91575403279870959</v>
      </c>
    </row>
    <row r="10" spans="1:18" x14ac:dyDescent="0.2">
      <c r="A10">
        <v>1170767</v>
      </c>
      <c r="B10" t="s">
        <v>19</v>
      </c>
      <c r="C10" t="s">
        <v>9</v>
      </c>
      <c r="D10" t="s">
        <v>20</v>
      </c>
      <c r="E10" t="s">
        <v>9</v>
      </c>
      <c r="F10">
        <v>0.64093959300000003</v>
      </c>
      <c r="G10">
        <v>1</v>
      </c>
      <c r="H10">
        <v>1</v>
      </c>
      <c r="I10">
        <f>F10*0.65+G10*0.16+H10*0.19</f>
        <v>0.76661073545000002</v>
      </c>
      <c r="J10">
        <v>2.8333333330000001</v>
      </c>
      <c r="L10" s="1">
        <v>7</v>
      </c>
      <c r="M10">
        <v>2.8333333330000001</v>
      </c>
      <c r="N10" s="1">
        <f t="shared" si="0"/>
        <v>3</v>
      </c>
      <c r="O10" s="1">
        <f t="shared" si="1"/>
        <v>0.94444444433333341</v>
      </c>
      <c r="P10" s="1">
        <f>SUM(O$4:O10)</f>
        <v>12.530936328949295</v>
      </c>
      <c r="Q10" s="1">
        <v>13.207961627202657</v>
      </c>
      <c r="R10" s="1">
        <f t="shared" si="2"/>
        <v>0.94874112165354996</v>
      </c>
    </row>
    <row r="11" spans="1:18" x14ac:dyDescent="0.2">
      <c r="A11">
        <v>2181188</v>
      </c>
      <c r="B11" t="s">
        <v>25</v>
      </c>
      <c r="C11" t="s">
        <v>9</v>
      </c>
      <c r="D11" t="s">
        <v>26</v>
      </c>
      <c r="E11" t="s">
        <v>9</v>
      </c>
      <c r="F11">
        <v>0.63948077000000003</v>
      </c>
      <c r="G11">
        <v>1</v>
      </c>
      <c r="H11">
        <v>1</v>
      </c>
      <c r="I11">
        <f>F11*0.65+G11*0.16+H11*0.19</f>
        <v>0.76566250049999995</v>
      </c>
      <c r="J11">
        <v>1.5</v>
      </c>
      <c r="L11" s="1">
        <v>8</v>
      </c>
      <c r="M11">
        <v>1.5</v>
      </c>
      <c r="N11" s="1">
        <f t="shared" si="0"/>
        <v>3.1699250014423126</v>
      </c>
      <c r="O11" s="1">
        <f t="shared" si="1"/>
        <v>0.47319731517859304</v>
      </c>
      <c r="P11" s="1">
        <f>SUM(O$4:O11)</f>
        <v>13.004133644127888</v>
      </c>
      <c r="Q11" s="1">
        <v>13.68115894238125</v>
      </c>
      <c r="R11" s="1">
        <f t="shared" si="2"/>
        <v>0.95051403897106368</v>
      </c>
    </row>
    <row r="12" spans="1:18" x14ac:dyDescent="0.2">
      <c r="A12">
        <v>1943697</v>
      </c>
      <c r="B12" t="s">
        <v>28</v>
      </c>
      <c r="F12">
        <v>0.81334704199999996</v>
      </c>
      <c r="G12">
        <v>0</v>
      </c>
      <c r="H12">
        <v>0</v>
      </c>
      <c r="I12">
        <f>F12*0.65+G12*0.16+H12*0.19</f>
        <v>0.52867557730000003</v>
      </c>
      <c r="J12">
        <v>0.66666666699999999</v>
      </c>
      <c r="L12" s="1">
        <v>9</v>
      </c>
      <c r="M12">
        <v>0.66666666699999999</v>
      </c>
      <c r="N12" s="1">
        <f t="shared" si="0"/>
        <v>3.3219280948873626</v>
      </c>
      <c r="O12" s="1">
        <f t="shared" si="1"/>
        <v>0.20068666387633077</v>
      </c>
      <c r="P12" s="1">
        <f>SUM(O$4:O12)</f>
        <v>13.204820308004219</v>
      </c>
      <c r="Q12" s="1">
        <v>13.881845606257581</v>
      </c>
      <c r="R12" s="1">
        <f t="shared" si="2"/>
        <v>0.95122944618054417</v>
      </c>
    </row>
    <row r="13" spans="1:18" x14ac:dyDescent="0.2">
      <c r="A13">
        <v>201972</v>
      </c>
      <c r="B13" t="s">
        <v>27</v>
      </c>
      <c r="C13" t="s">
        <v>9</v>
      </c>
      <c r="D13" t="s">
        <v>9</v>
      </c>
      <c r="E13" t="s">
        <v>9</v>
      </c>
      <c r="F13">
        <v>0.26136449</v>
      </c>
      <c r="G13">
        <v>0</v>
      </c>
      <c r="H13">
        <v>0</v>
      </c>
      <c r="I13">
        <f>F13*0.65+G13*0.16+H13*0.19</f>
        <v>0.16988691850000001</v>
      </c>
      <c r="J13">
        <v>0.66666666699999999</v>
      </c>
      <c r="L13" s="1">
        <v>10</v>
      </c>
      <c r="M13">
        <v>0.66666666699999999</v>
      </c>
      <c r="N13" s="1">
        <f t="shared" si="0"/>
        <v>3.4594316186372978</v>
      </c>
      <c r="O13" s="1">
        <f t="shared" si="1"/>
        <v>0.19270988430828015</v>
      </c>
      <c r="P13" s="1">
        <f>SUM(O$4:O13)</f>
        <v>13.3975301923125</v>
      </c>
      <c r="Q13" s="1">
        <v>14.074555490565862</v>
      </c>
      <c r="R13" s="1">
        <f t="shared" si="2"/>
        <v>0.95189721631300039</v>
      </c>
    </row>
  </sheetData>
  <sortState ref="A4:J13">
    <sortCondition descending="1" ref="I4:I1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O5" sqref="O5"/>
    </sheetView>
  </sheetViews>
  <sheetFormatPr baseColWidth="10" defaultRowHeight="16" x14ac:dyDescent="0.2"/>
  <sheetData>
    <row r="1" spans="1:15" x14ac:dyDescent="0.2">
      <c r="F1" t="s">
        <v>0</v>
      </c>
      <c r="G1" t="s">
        <v>7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36</v>
      </c>
      <c r="N1" s="1" t="s">
        <v>35</v>
      </c>
      <c r="O1" s="1" t="s">
        <v>37</v>
      </c>
    </row>
    <row r="2" spans="1:15" x14ac:dyDescent="0.2">
      <c r="A2">
        <v>3663888</v>
      </c>
      <c r="B2" t="s">
        <v>8</v>
      </c>
      <c r="C2" t="s">
        <v>9</v>
      </c>
      <c r="D2" t="s">
        <v>10</v>
      </c>
      <c r="E2" t="s">
        <v>9</v>
      </c>
      <c r="F2">
        <v>1</v>
      </c>
      <c r="I2" s="1"/>
      <c r="J2" s="1"/>
      <c r="K2" s="1"/>
      <c r="L2" s="1"/>
      <c r="M2" s="1"/>
      <c r="N2" s="1"/>
      <c r="O2" s="1"/>
    </row>
    <row r="3" spans="1:15" x14ac:dyDescent="0.2">
      <c r="I3" s="1"/>
      <c r="J3" s="1"/>
      <c r="K3" s="1"/>
      <c r="L3" s="1"/>
      <c r="M3" s="1"/>
      <c r="N3" s="1"/>
      <c r="O3" s="1"/>
    </row>
    <row r="4" spans="1:15" x14ac:dyDescent="0.2">
      <c r="A4">
        <v>3763188</v>
      </c>
      <c r="B4" t="s">
        <v>11</v>
      </c>
      <c r="C4" t="s">
        <v>9</v>
      </c>
      <c r="D4" t="s">
        <v>12</v>
      </c>
      <c r="E4" t="s">
        <v>9</v>
      </c>
      <c r="F4">
        <v>0.32824752299999999</v>
      </c>
      <c r="G4">
        <v>4.5555555559999998</v>
      </c>
      <c r="I4" s="1">
        <v>1</v>
      </c>
      <c r="J4">
        <v>4.5555555559999998</v>
      </c>
      <c r="K4" s="1">
        <f>LOG(I4+1, 2)</f>
        <v>1</v>
      </c>
      <c r="L4" s="1">
        <f>J4/K4</f>
        <v>4.5555555559999998</v>
      </c>
      <c r="M4" s="1">
        <f>L4</f>
        <v>4.5555555559999998</v>
      </c>
      <c r="N4" s="1">
        <v>4.5555555559999998</v>
      </c>
      <c r="O4" s="1">
        <f>M4/N4</f>
        <v>1</v>
      </c>
    </row>
    <row r="5" spans="1:15" x14ac:dyDescent="0.2">
      <c r="A5">
        <v>1830847</v>
      </c>
      <c r="B5" t="s">
        <v>17</v>
      </c>
      <c r="C5" t="s">
        <v>9</v>
      </c>
      <c r="D5" t="s">
        <v>18</v>
      </c>
      <c r="E5" t="s">
        <v>9</v>
      </c>
      <c r="F5">
        <v>0.19767937499999999</v>
      </c>
      <c r="G5">
        <v>3.3333333330000001</v>
      </c>
      <c r="I5" s="1">
        <v>2</v>
      </c>
      <c r="J5">
        <v>3.3333333330000001</v>
      </c>
      <c r="K5" s="1">
        <f t="shared" ref="K5:K13" si="0">LOG(I5+1, 2)</f>
        <v>1.5849625007211563</v>
      </c>
      <c r="L5" s="1">
        <f t="shared" ref="L5:L13" si="1">J5/K5</f>
        <v>2.103099178361215</v>
      </c>
      <c r="M5" s="1">
        <f>SUM(L$4:L5)</f>
        <v>6.6586547343612148</v>
      </c>
      <c r="N5" s="1">
        <v>7.2895844879326717</v>
      </c>
      <c r="O5" s="1">
        <f t="shared" ref="O5:O13" si="2">M5/N5</f>
        <v>0.91344777543687006</v>
      </c>
    </row>
    <row r="6" spans="1:15" x14ac:dyDescent="0.2">
      <c r="A6">
        <v>1170767</v>
      </c>
      <c r="B6" t="s">
        <v>19</v>
      </c>
      <c r="C6" t="s">
        <v>9</v>
      </c>
      <c r="D6" t="s">
        <v>20</v>
      </c>
      <c r="E6" t="s">
        <v>9</v>
      </c>
      <c r="F6">
        <v>0.18819286900000001</v>
      </c>
      <c r="G6">
        <v>2.8333333330000001</v>
      </c>
      <c r="I6" s="1">
        <v>3</v>
      </c>
      <c r="J6">
        <v>2.8333333330000001</v>
      </c>
      <c r="K6" s="1">
        <f t="shared" si="0"/>
        <v>2</v>
      </c>
      <c r="L6" s="1">
        <f t="shared" si="1"/>
        <v>1.4166666665000001</v>
      </c>
      <c r="M6" s="1">
        <f>SUM(L$4:L6)</f>
        <v>8.0753214008612151</v>
      </c>
      <c r="N6" s="1">
        <v>9.2895844879326717</v>
      </c>
      <c r="O6" s="1">
        <f t="shared" si="2"/>
        <v>0.86928768572493154</v>
      </c>
    </row>
    <row r="7" spans="1:15" x14ac:dyDescent="0.2">
      <c r="A7">
        <v>1943697</v>
      </c>
      <c r="B7" t="s">
        <v>28</v>
      </c>
      <c r="F7">
        <v>0.17511009499999999</v>
      </c>
      <c r="G7">
        <v>0.66666666699999999</v>
      </c>
      <c r="I7" s="1">
        <v>4</v>
      </c>
      <c r="J7">
        <v>0.66666666699999999</v>
      </c>
      <c r="K7" s="1">
        <f t="shared" si="0"/>
        <v>2.3219280948873622</v>
      </c>
      <c r="L7" s="1">
        <f t="shared" si="1"/>
        <v>0.28711770552582089</v>
      </c>
      <c r="M7" s="1">
        <f>SUM(L$4:L7)</f>
        <v>8.3624391063870362</v>
      </c>
      <c r="N7" s="1">
        <v>10.725173014700424</v>
      </c>
      <c r="O7" s="1">
        <f t="shared" si="2"/>
        <v>0.7797020239137481</v>
      </c>
    </row>
    <row r="8" spans="1:15" x14ac:dyDescent="0.2">
      <c r="A8">
        <v>2181188</v>
      </c>
      <c r="B8" t="s">
        <v>25</v>
      </c>
      <c r="C8" t="s">
        <v>9</v>
      </c>
      <c r="D8" t="s">
        <v>26</v>
      </c>
      <c r="E8" t="s">
        <v>9</v>
      </c>
      <c r="F8">
        <v>0.14180806700000001</v>
      </c>
      <c r="G8">
        <v>1.5</v>
      </c>
      <c r="I8" s="1">
        <v>5</v>
      </c>
      <c r="J8">
        <v>1.5</v>
      </c>
      <c r="K8" s="1">
        <f t="shared" si="0"/>
        <v>2.5849625007211561</v>
      </c>
      <c r="L8" s="1">
        <f t="shared" si="1"/>
        <v>0.58027921085181244</v>
      </c>
      <c r="M8" s="1">
        <f>SUM(L$4:L8)</f>
        <v>8.9427183172388496</v>
      </c>
      <c r="N8" s="1">
        <v>11.821255968402674</v>
      </c>
      <c r="O8" s="1">
        <f t="shared" si="2"/>
        <v>0.75649477019549027</v>
      </c>
    </row>
    <row r="9" spans="1:15" x14ac:dyDescent="0.2">
      <c r="A9">
        <v>450669</v>
      </c>
      <c r="B9" t="s">
        <v>13</v>
      </c>
      <c r="C9" t="s">
        <v>9</v>
      </c>
      <c r="D9" t="s">
        <v>14</v>
      </c>
      <c r="E9" t="s">
        <v>9</v>
      </c>
      <c r="F9">
        <v>0.13012759800000001</v>
      </c>
      <c r="G9">
        <v>4.3333333329999997</v>
      </c>
      <c r="I9" s="1">
        <v>6</v>
      </c>
      <c r="J9">
        <v>4.3333333329999997</v>
      </c>
      <c r="K9" s="1">
        <f t="shared" si="0"/>
        <v>2.8073549220576042</v>
      </c>
      <c r="L9" s="1">
        <f t="shared" si="1"/>
        <v>1.5435644773493602</v>
      </c>
      <c r="M9" s="1">
        <f>SUM(L$4:L9)</f>
        <v>10.48628279458821</v>
      </c>
      <c r="N9" s="1">
        <v>12.652406071535991</v>
      </c>
      <c r="O9" s="1">
        <f t="shared" si="2"/>
        <v>0.8287975216175768</v>
      </c>
    </row>
    <row r="10" spans="1:15" x14ac:dyDescent="0.2">
      <c r="A10">
        <v>2758956</v>
      </c>
      <c r="B10" t="s">
        <v>21</v>
      </c>
      <c r="C10" t="s">
        <v>9</v>
      </c>
      <c r="D10" t="s">
        <v>22</v>
      </c>
      <c r="E10" t="s">
        <v>9</v>
      </c>
      <c r="F10">
        <v>0.122059694</v>
      </c>
      <c r="G10">
        <v>2.3333333330000001</v>
      </c>
      <c r="I10" s="1">
        <v>7</v>
      </c>
      <c r="J10">
        <v>2.3333333330000001</v>
      </c>
      <c r="K10" s="1">
        <f t="shared" si="0"/>
        <v>3</v>
      </c>
      <c r="L10" s="1">
        <f t="shared" si="1"/>
        <v>0.77777777766666667</v>
      </c>
      <c r="M10" s="1">
        <f>SUM(L$4:L10)</f>
        <v>11.264060572254877</v>
      </c>
      <c r="N10" s="1">
        <v>13.207961627202657</v>
      </c>
      <c r="O10" s="1">
        <f t="shared" si="2"/>
        <v>0.85282353857356841</v>
      </c>
    </row>
    <row r="11" spans="1:15" x14ac:dyDescent="0.2">
      <c r="A11">
        <v>114931</v>
      </c>
      <c r="B11" t="s">
        <v>23</v>
      </c>
      <c r="C11" t="s">
        <v>9</v>
      </c>
      <c r="D11" t="s">
        <v>24</v>
      </c>
      <c r="E11" t="s">
        <v>9</v>
      </c>
      <c r="F11">
        <v>0.10508888299999999</v>
      </c>
      <c r="G11">
        <v>1.6666666670000001</v>
      </c>
      <c r="I11" s="1">
        <v>8</v>
      </c>
      <c r="J11">
        <v>1.6666666670000001</v>
      </c>
      <c r="K11" s="1">
        <f t="shared" si="0"/>
        <v>3.1699250014423126</v>
      </c>
      <c r="L11" s="1">
        <f t="shared" si="1"/>
        <v>0.52577479474803612</v>
      </c>
      <c r="M11" s="1">
        <f>SUM(L$4:L11)</f>
        <v>11.789835367002913</v>
      </c>
      <c r="N11" s="1">
        <v>13.68115894238125</v>
      </c>
      <c r="O11" s="1">
        <f t="shared" si="2"/>
        <v>0.86175706434347255</v>
      </c>
    </row>
    <row r="12" spans="1:15" x14ac:dyDescent="0.2">
      <c r="A12">
        <v>201972</v>
      </c>
      <c r="B12" t="s">
        <v>27</v>
      </c>
      <c r="C12" t="s">
        <v>9</v>
      </c>
      <c r="D12" t="s">
        <v>9</v>
      </c>
      <c r="E12" t="s">
        <v>9</v>
      </c>
      <c r="F12">
        <v>7.6938318000000006E-2</v>
      </c>
      <c r="G12">
        <v>0.66666666699999999</v>
      </c>
      <c r="I12" s="1">
        <v>9</v>
      </c>
      <c r="J12">
        <v>0.66666666699999999</v>
      </c>
      <c r="K12" s="1">
        <f t="shared" si="0"/>
        <v>3.3219280948873626</v>
      </c>
      <c r="L12" s="1">
        <f t="shared" si="1"/>
        <v>0.20068666387633077</v>
      </c>
      <c r="M12" s="1">
        <f>SUM(L$4:L12)</f>
        <v>11.990522030879244</v>
      </c>
      <c r="N12" s="1">
        <v>13.881845606257581</v>
      </c>
      <c r="O12" s="1">
        <f t="shared" si="2"/>
        <v>0.86375561081548291</v>
      </c>
    </row>
    <row r="13" spans="1:15" x14ac:dyDescent="0.2">
      <c r="A13">
        <v>3251157</v>
      </c>
      <c r="B13" t="s">
        <v>15</v>
      </c>
      <c r="C13" t="s">
        <v>9</v>
      </c>
      <c r="D13" t="s">
        <v>16</v>
      </c>
      <c r="E13" t="s">
        <v>9</v>
      </c>
      <c r="F13">
        <v>3.0468485E-2</v>
      </c>
      <c r="G13">
        <v>4</v>
      </c>
      <c r="I13" s="1">
        <v>10</v>
      </c>
      <c r="J13">
        <v>4</v>
      </c>
      <c r="K13" s="1">
        <f t="shared" si="0"/>
        <v>3.4594316186372978</v>
      </c>
      <c r="L13" s="1">
        <f t="shared" si="1"/>
        <v>1.1562593052715513</v>
      </c>
      <c r="M13" s="1">
        <f>SUM(L$4:L13)</f>
        <v>13.146781336150795</v>
      </c>
      <c r="N13" s="1">
        <v>14.074555490565862</v>
      </c>
      <c r="O13" s="1">
        <f t="shared" si="2"/>
        <v>0.93408145962144584</v>
      </c>
    </row>
  </sheetData>
  <sortState ref="A4:G13">
    <sortCondition descending="1" ref="F4:F1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O5" sqref="O5"/>
    </sheetView>
  </sheetViews>
  <sheetFormatPr baseColWidth="10" defaultRowHeight="16" x14ac:dyDescent="0.2"/>
  <sheetData>
    <row r="1" spans="1:15" x14ac:dyDescent="0.2">
      <c r="F1" t="s">
        <v>1</v>
      </c>
      <c r="G1" t="s">
        <v>7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36</v>
      </c>
      <c r="N1" s="1" t="s">
        <v>35</v>
      </c>
      <c r="O1" s="1" t="s">
        <v>37</v>
      </c>
    </row>
    <row r="2" spans="1:15" x14ac:dyDescent="0.2">
      <c r="A2">
        <v>3663888</v>
      </c>
      <c r="B2" t="s">
        <v>8</v>
      </c>
      <c r="C2" t="s">
        <v>9</v>
      </c>
      <c r="D2" t="s">
        <v>10</v>
      </c>
      <c r="E2" t="s">
        <v>9</v>
      </c>
      <c r="F2">
        <v>1.0000001190000001</v>
      </c>
      <c r="I2" s="1"/>
      <c r="J2" s="1"/>
      <c r="K2" s="1"/>
      <c r="L2" s="1"/>
      <c r="M2" s="1"/>
      <c r="N2" s="1"/>
      <c r="O2" s="1"/>
    </row>
    <row r="3" spans="1:15" x14ac:dyDescent="0.2">
      <c r="I3" s="1"/>
      <c r="J3" s="1"/>
      <c r="K3" s="1"/>
      <c r="L3" s="1"/>
      <c r="M3" s="1"/>
      <c r="N3" s="1"/>
      <c r="O3" s="1"/>
    </row>
    <row r="4" spans="1:15" x14ac:dyDescent="0.2">
      <c r="A4">
        <v>3763188</v>
      </c>
      <c r="B4" t="s">
        <v>11</v>
      </c>
      <c r="C4" t="s">
        <v>9</v>
      </c>
      <c r="D4" t="s">
        <v>12</v>
      </c>
      <c r="E4" t="s">
        <v>9</v>
      </c>
      <c r="F4">
        <v>0.84443032699999998</v>
      </c>
      <c r="G4">
        <v>4.5555555559999998</v>
      </c>
      <c r="I4" s="1">
        <v>1</v>
      </c>
      <c r="J4">
        <v>4.5555555559999998</v>
      </c>
      <c r="K4" s="1">
        <f>LOG(I4+1, 2)</f>
        <v>1</v>
      </c>
      <c r="L4" s="1">
        <f>J4/K4</f>
        <v>4.5555555559999998</v>
      </c>
      <c r="M4" s="1">
        <f>L4</f>
        <v>4.5555555559999998</v>
      </c>
      <c r="N4" s="1">
        <v>4.5555555559999998</v>
      </c>
      <c r="O4" s="1">
        <f>M4/N4</f>
        <v>1</v>
      </c>
    </row>
    <row r="5" spans="1:15" x14ac:dyDescent="0.2">
      <c r="A5">
        <v>1943697</v>
      </c>
      <c r="B5" t="s">
        <v>28</v>
      </c>
      <c r="F5">
        <v>0.75345218199999997</v>
      </c>
      <c r="G5">
        <v>0.66666666699999999</v>
      </c>
      <c r="I5" s="1">
        <v>2</v>
      </c>
      <c r="J5">
        <v>0.66666666699999999</v>
      </c>
      <c r="K5" s="1">
        <f t="shared" ref="K5:K13" si="0">LOG(I5+1, 2)</f>
        <v>1.5849625007211563</v>
      </c>
      <c r="L5" s="1">
        <f t="shared" ref="L5:L13" si="1">J5/K5</f>
        <v>0.42061983592461483</v>
      </c>
      <c r="M5" s="1">
        <f>SUM(L$4:L5)</f>
        <v>4.976175391924615</v>
      </c>
      <c r="N5" s="1">
        <v>7.2895844879326717</v>
      </c>
      <c r="O5" s="1">
        <f t="shared" ref="O5:O13" si="2">M5/N5</f>
        <v>0.68264184332622502</v>
      </c>
    </row>
    <row r="6" spans="1:15" x14ac:dyDescent="0.2">
      <c r="A6">
        <v>1830847</v>
      </c>
      <c r="B6" t="s">
        <v>17</v>
      </c>
      <c r="C6" t="s">
        <v>9</v>
      </c>
      <c r="D6" t="s">
        <v>18</v>
      </c>
      <c r="E6" t="s">
        <v>9</v>
      </c>
      <c r="F6">
        <v>0.72968840599999996</v>
      </c>
      <c r="G6">
        <v>3.3333333330000001</v>
      </c>
      <c r="I6" s="1">
        <v>3</v>
      </c>
      <c r="J6">
        <v>3.3333333330000001</v>
      </c>
      <c r="K6" s="1">
        <f t="shared" si="0"/>
        <v>2</v>
      </c>
      <c r="L6" s="1">
        <f t="shared" si="1"/>
        <v>1.6666666665000001</v>
      </c>
      <c r="M6" s="1">
        <f>SUM(L$4:L6)</f>
        <v>6.6428420584246153</v>
      </c>
      <c r="N6" s="1">
        <v>9.2895844879326717</v>
      </c>
      <c r="O6" s="1">
        <f t="shared" si="2"/>
        <v>0.71508494993008354</v>
      </c>
    </row>
    <row r="7" spans="1:15" x14ac:dyDescent="0.2">
      <c r="A7">
        <v>2181188</v>
      </c>
      <c r="B7" t="s">
        <v>25</v>
      </c>
      <c r="C7" t="s">
        <v>9</v>
      </c>
      <c r="D7" t="s">
        <v>26</v>
      </c>
      <c r="E7" t="s">
        <v>9</v>
      </c>
      <c r="F7">
        <v>0.62892305900000001</v>
      </c>
      <c r="G7">
        <v>1.5</v>
      </c>
      <c r="I7" s="1">
        <v>4</v>
      </c>
      <c r="J7">
        <v>1.5</v>
      </c>
      <c r="K7" s="1">
        <f t="shared" si="0"/>
        <v>2.3219280948873622</v>
      </c>
      <c r="L7" s="1">
        <f t="shared" si="1"/>
        <v>0.64601483711008967</v>
      </c>
      <c r="M7" s="1">
        <f>SUM(L$4:L7)</f>
        <v>7.2888568955347051</v>
      </c>
      <c r="N7" s="1">
        <v>10.725173014700424</v>
      </c>
      <c r="O7" s="1">
        <f t="shared" si="2"/>
        <v>0.67960273326539877</v>
      </c>
    </row>
    <row r="8" spans="1:15" x14ac:dyDescent="0.2">
      <c r="A8">
        <v>3251157</v>
      </c>
      <c r="B8" t="s">
        <v>15</v>
      </c>
      <c r="C8" t="s">
        <v>9</v>
      </c>
      <c r="D8" t="s">
        <v>16</v>
      </c>
      <c r="E8" t="s">
        <v>9</v>
      </c>
      <c r="F8">
        <v>0.60727775100000003</v>
      </c>
      <c r="G8">
        <v>4</v>
      </c>
      <c r="I8" s="1">
        <v>5</v>
      </c>
      <c r="J8">
        <v>4</v>
      </c>
      <c r="K8" s="1">
        <f t="shared" si="0"/>
        <v>2.5849625007211561</v>
      </c>
      <c r="L8" s="1">
        <f t="shared" si="1"/>
        <v>1.5474112289381665</v>
      </c>
      <c r="M8" s="1">
        <f>SUM(L$4:L8)</f>
        <v>8.8362681244728716</v>
      </c>
      <c r="N8" s="1">
        <v>11.821255968402674</v>
      </c>
      <c r="O8" s="1">
        <f t="shared" si="2"/>
        <v>0.74748978857166704</v>
      </c>
    </row>
    <row r="9" spans="1:15" x14ac:dyDescent="0.2">
      <c r="A9">
        <v>114931</v>
      </c>
      <c r="B9" t="s">
        <v>23</v>
      </c>
      <c r="C9" t="s">
        <v>9</v>
      </c>
      <c r="D9" t="s">
        <v>24</v>
      </c>
      <c r="E9" t="s">
        <v>9</v>
      </c>
      <c r="F9">
        <v>0.59406858699999998</v>
      </c>
      <c r="G9">
        <v>1.6666666670000001</v>
      </c>
      <c r="I9" s="1">
        <v>6</v>
      </c>
      <c r="J9">
        <v>1.6666666670000001</v>
      </c>
      <c r="K9" s="1">
        <f t="shared" si="0"/>
        <v>2.8073549220576042</v>
      </c>
      <c r="L9" s="1">
        <f t="shared" si="1"/>
        <v>0.59367864529877268</v>
      </c>
      <c r="M9" s="1">
        <f>SUM(L$4:L9)</f>
        <v>9.4299467697716448</v>
      </c>
      <c r="N9" s="1">
        <v>12.652406071535991</v>
      </c>
      <c r="O9" s="1">
        <f t="shared" si="2"/>
        <v>0.74530857739273126</v>
      </c>
    </row>
    <row r="10" spans="1:15" x14ac:dyDescent="0.2">
      <c r="A10">
        <v>2758956</v>
      </c>
      <c r="B10" t="s">
        <v>21</v>
      </c>
      <c r="C10" t="s">
        <v>9</v>
      </c>
      <c r="D10" t="s">
        <v>22</v>
      </c>
      <c r="E10" t="s">
        <v>9</v>
      </c>
      <c r="F10">
        <v>0.56433892299999999</v>
      </c>
      <c r="G10">
        <v>2.3333333330000001</v>
      </c>
      <c r="I10" s="1">
        <v>7</v>
      </c>
      <c r="J10">
        <v>2.3333333330000001</v>
      </c>
      <c r="K10" s="1">
        <f t="shared" si="0"/>
        <v>3</v>
      </c>
      <c r="L10" s="1">
        <f t="shared" si="1"/>
        <v>0.77777777766666667</v>
      </c>
      <c r="M10" s="1">
        <f>SUM(L$4:L10)</f>
        <v>10.207724547438312</v>
      </c>
      <c r="N10" s="1">
        <v>13.207961627202657</v>
      </c>
      <c r="O10" s="1">
        <f t="shared" si="2"/>
        <v>0.77284632069303105</v>
      </c>
    </row>
    <row r="11" spans="1:15" x14ac:dyDescent="0.2">
      <c r="A11">
        <v>450669</v>
      </c>
      <c r="B11" t="s">
        <v>13</v>
      </c>
      <c r="C11" t="s">
        <v>9</v>
      </c>
      <c r="D11" t="s">
        <v>14</v>
      </c>
      <c r="E11" t="s">
        <v>9</v>
      </c>
      <c r="F11">
        <v>0.55680561100000003</v>
      </c>
      <c r="G11">
        <v>4.3333333329999997</v>
      </c>
      <c r="I11" s="1">
        <v>8</v>
      </c>
      <c r="J11">
        <v>4.3333333329999997</v>
      </c>
      <c r="K11" s="1">
        <f t="shared" si="0"/>
        <v>3.1699250014423126</v>
      </c>
      <c r="L11" s="1">
        <f t="shared" si="1"/>
        <v>1.3670144659663359</v>
      </c>
      <c r="M11" s="1">
        <f>SUM(L$4:L11)</f>
        <v>11.574739013404649</v>
      </c>
      <c r="N11" s="1">
        <v>13.68115894238125</v>
      </c>
      <c r="O11" s="1">
        <f t="shared" si="2"/>
        <v>0.84603497862660082</v>
      </c>
    </row>
    <row r="12" spans="1:15" x14ac:dyDescent="0.2">
      <c r="A12">
        <v>1170767</v>
      </c>
      <c r="B12" t="s">
        <v>19</v>
      </c>
      <c r="C12" t="s">
        <v>9</v>
      </c>
      <c r="D12" t="s">
        <v>20</v>
      </c>
      <c r="E12" t="s">
        <v>9</v>
      </c>
      <c r="F12">
        <v>0.52486747499999997</v>
      </c>
      <c r="G12">
        <v>2.8333333330000001</v>
      </c>
      <c r="I12" s="1">
        <v>9</v>
      </c>
      <c r="J12">
        <v>2.8333333330000001</v>
      </c>
      <c r="K12" s="1">
        <f t="shared" si="0"/>
        <v>3.3219280948873626</v>
      </c>
      <c r="L12" s="1">
        <f t="shared" si="1"/>
        <v>0.85291832094760334</v>
      </c>
      <c r="M12" s="1">
        <f>SUM(L$4:L12)</f>
        <v>12.427657334352253</v>
      </c>
      <c r="N12" s="1">
        <v>13.881845606257581</v>
      </c>
      <c r="O12" s="1">
        <f t="shared" si="2"/>
        <v>0.8952453216127243</v>
      </c>
    </row>
    <row r="13" spans="1:15" x14ac:dyDescent="0.2">
      <c r="A13">
        <v>201972</v>
      </c>
      <c r="B13" t="s">
        <v>27</v>
      </c>
      <c r="C13" t="s">
        <v>9</v>
      </c>
      <c r="D13" t="s">
        <v>9</v>
      </c>
      <c r="E13" t="s">
        <v>9</v>
      </c>
      <c r="F13">
        <v>0.43562257300000001</v>
      </c>
      <c r="G13">
        <v>0.66666666699999999</v>
      </c>
      <c r="I13" s="1">
        <v>10</v>
      </c>
      <c r="J13">
        <v>0.66666666699999999</v>
      </c>
      <c r="K13" s="1">
        <f t="shared" si="0"/>
        <v>3.4594316186372978</v>
      </c>
      <c r="L13" s="1">
        <f t="shared" si="1"/>
        <v>0.19270988430828015</v>
      </c>
      <c r="M13" s="1">
        <f>SUM(L$4:L13)</f>
        <v>12.620367218660533</v>
      </c>
      <c r="N13" s="1">
        <v>14.074555490565862</v>
      </c>
      <c r="O13" s="1">
        <f t="shared" si="2"/>
        <v>0.89667963063699829</v>
      </c>
    </row>
  </sheetData>
  <sortState ref="A4:G13">
    <sortCondition descending="1" ref="F4:F13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activeCell="O5" sqref="O5"/>
    </sheetView>
  </sheetViews>
  <sheetFormatPr baseColWidth="10" defaultRowHeight="16" x14ac:dyDescent="0.2"/>
  <sheetData>
    <row r="1" spans="1:15" x14ac:dyDescent="0.2">
      <c r="F1" t="s">
        <v>2</v>
      </c>
      <c r="G1" t="s">
        <v>7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36</v>
      </c>
      <c r="N1" s="1" t="s">
        <v>35</v>
      </c>
      <c r="O1" s="1" t="s">
        <v>37</v>
      </c>
    </row>
    <row r="2" spans="1:15" x14ac:dyDescent="0.2">
      <c r="A2">
        <v>3663888</v>
      </c>
      <c r="B2" t="s">
        <v>8</v>
      </c>
      <c r="C2" t="s">
        <v>9</v>
      </c>
      <c r="D2" t="s">
        <v>10</v>
      </c>
      <c r="E2" t="s">
        <v>9</v>
      </c>
      <c r="F2">
        <v>0.99999988100000003</v>
      </c>
      <c r="I2" s="1"/>
      <c r="J2" s="1"/>
      <c r="K2" s="1"/>
      <c r="L2" s="1"/>
      <c r="M2" s="1"/>
      <c r="N2" s="1"/>
      <c r="O2" s="1"/>
    </row>
    <row r="3" spans="1:15" x14ac:dyDescent="0.2">
      <c r="I3" s="1"/>
      <c r="J3" s="1"/>
      <c r="K3" s="1"/>
      <c r="L3" s="1"/>
      <c r="M3" s="1"/>
      <c r="N3" s="1"/>
      <c r="O3" s="1"/>
    </row>
    <row r="4" spans="1:15" x14ac:dyDescent="0.2">
      <c r="A4">
        <v>1830847</v>
      </c>
      <c r="B4" t="s">
        <v>17</v>
      </c>
      <c r="C4" t="s">
        <v>9</v>
      </c>
      <c r="D4" t="s">
        <v>18</v>
      </c>
      <c r="E4" t="s">
        <v>9</v>
      </c>
      <c r="F4">
        <v>0.85422498000000002</v>
      </c>
      <c r="G4">
        <v>3.3333333330000001</v>
      </c>
      <c r="I4" s="1">
        <v>1</v>
      </c>
      <c r="J4">
        <v>3.3333333330000001</v>
      </c>
      <c r="K4" s="1">
        <f>LOG(I4+1, 2)</f>
        <v>1</v>
      </c>
      <c r="L4" s="1">
        <f>J4/K4</f>
        <v>3.3333333330000001</v>
      </c>
      <c r="M4" s="1">
        <f>L4</f>
        <v>3.3333333330000001</v>
      </c>
      <c r="N4" s="1">
        <v>4.5555555559999998</v>
      </c>
      <c r="O4" s="1">
        <f>M4/N4</f>
        <v>0.73170731692861402</v>
      </c>
    </row>
    <row r="5" spans="1:15" x14ac:dyDescent="0.2">
      <c r="A5">
        <v>3763188</v>
      </c>
      <c r="B5" t="s">
        <v>11</v>
      </c>
      <c r="C5" t="s">
        <v>9</v>
      </c>
      <c r="D5" t="s">
        <v>12</v>
      </c>
      <c r="E5" t="s">
        <v>9</v>
      </c>
      <c r="F5">
        <v>0.84049451399999997</v>
      </c>
      <c r="G5">
        <v>4.5555555559999998</v>
      </c>
      <c r="I5" s="1">
        <v>2</v>
      </c>
      <c r="J5">
        <v>4.5555555559999998</v>
      </c>
      <c r="K5" s="1">
        <f t="shared" ref="K5:K13" si="0">LOG(I5+1, 2)</f>
        <v>1.5849625007211563</v>
      </c>
      <c r="L5" s="1">
        <f t="shared" ref="L5:L13" si="1">J5/K5</f>
        <v>2.8742355443281635</v>
      </c>
      <c r="M5" s="1">
        <f>SUM(L$4:L5)</f>
        <v>6.2075688773281641</v>
      </c>
      <c r="N5" s="1">
        <v>7.2895844879326717</v>
      </c>
      <c r="O5" s="1">
        <f t="shared" ref="O5:O13" si="2">M5/N5</f>
        <v>0.85156690173552441</v>
      </c>
    </row>
    <row r="6" spans="1:15" x14ac:dyDescent="0.2">
      <c r="A6">
        <v>1943697</v>
      </c>
      <c r="B6" t="s">
        <v>28</v>
      </c>
      <c r="F6">
        <v>0.81334704199999996</v>
      </c>
      <c r="G6">
        <v>0.66666666699999999</v>
      </c>
      <c r="I6" s="1">
        <v>3</v>
      </c>
      <c r="J6">
        <v>0.66666666699999999</v>
      </c>
      <c r="K6" s="1">
        <f t="shared" si="0"/>
        <v>2</v>
      </c>
      <c r="L6" s="1">
        <f t="shared" si="1"/>
        <v>0.3333333335</v>
      </c>
      <c r="M6" s="1">
        <f>SUM(L$4:L6)</f>
        <v>6.5409022108281638</v>
      </c>
      <c r="N6" s="1">
        <v>9.2895844879326717</v>
      </c>
      <c r="O6" s="1">
        <f t="shared" si="2"/>
        <v>0.70411138617931801</v>
      </c>
    </row>
    <row r="7" spans="1:15" x14ac:dyDescent="0.2">
      <c r="A7">
        <v>114931</v>
      </c>
      <c r="B7" t="s">
        <v>23</v>
      </c>
      <c r="C7" t="s">
        <v>9</v>
      </c>
      <c r="D7" t="s">
        <v>24</v>
      </c>
      <c r="E7" t="s">
        <v>9</v>
      </c>
      <c r="F7">
        <v>0.79665720500000003</v>
      </c>
      <c r="G7">
        <v>1.6666666670000001</v>
      </c>
      <c r="I7" s="1">
        <v>4</v>
      </c>
      <c r="J7">
        <v>1.6666666670000001</v>
      </c>
      <c r="K7" s="1">
        <f t="shared" si="0"/>
        <v>2.3219280948873622</v>
      </c>
      <c r="L7" s="1">
        <f t="shared" si="1"/>
        <v>0.71779426359921406</v>
      </c>
      <c r="M7" s="1">
        <f>SUM(L$4:L7)</f>
        <v>7.2586964744273779</v>
      </c>
      <c r="N7" s="1">
        <v>10.725173014700424</v>
      </c>
      <c r="O7" s="1">
        <f t="shared" si="2"/>
        <v>0.67679061815397001</v>
      </c>
    </row>
    <row r="8" spans="1:15" x14ac:dyDescent="0.2">
      <c r="A8">
        <v>450669</v>
      </c>
      <c r="B8" t="s">
        <v>13</v>
      </c>
      <c r="C8" t="s">
        <v>9</v>
      </c>
      <c r="D8" t="s">
        <v>14</v>
      </c>
      <c r="E8" t="s">
        <v>9</v>
      </c>
      <c r="F8">
        <v>0.778722048</v>
      </c>
      <c r="G8">
        <v>4.3333333329999997</v>
      </c>
      <c r="I8" s="1">
        <v>5</v>
      </c>
      <c r="J8">
        <v>4.3333333329999997</v>
      </c>
      <c r="K8" s="1">
        <f t="shared" si="0"/>
        <v>2.5849625007211561</v>
      </c>
      <c r="L8" s="1">
        <f t="shared" si="1"/>
        <v>1.6763621645540625</v>
      </c>
      <c r="M8" s="1">
        <f>SUM(L$4:L8)</f>
        <v>8.9350586389814399</v>
      </c>
      <c r="N8" s="1">
        <v>11.821255968402674</v>
      </c>
      <c r="O8" s="1">
        <f t="shared" si="2"/>
        <v>0.75584681212082516</v>
      </c>
    </row>
    <row r="9" spans="1:15" x14ac:dyDescent="0.2">
      <c r="A9">
        <v>3251157</v>
      </c>
      <c r="B9" t="s">
        <v>15</v>
      </c>
      <c r="C9" t="s">
        <v>9</v>
      </c>
      <c r="D9" t="s">
        <v>16</v>
      </c>
      <c r="E9" t="s">
        <v>9</v>
      </c>
      <c r="F9">
        <v>0.709554613</v>
      </c>
      <c r="G9">
        <v>4</v>
      </c>
      <c r="I9" s="1">
        <v>6</v>
      </c>
      <c r="J9">
        <v>4</v>
      </c>
      <c r="K9" s="1">
        <f t="shared" si="0"/>
        <v>2.8073549220576042</v>
      </c>
      <c r="L9" s="1">
        <f t="shared" si="1"/>
        <v>1.4248287484320887</v>
      </c>
      <c r="M9" s="1">
        <f>SUM(L$4:L9)</f>
        <v>10.359887387413529</v>
      </c>
      <c r="N9" s="1">
        <v>12.652406071535991</v>
      </c>
      <c r="O9" s="1">
        <f t="shared" si="2"/>
        <v>0.81880768992390141</v>
      </c>
    </row>
    <row r="10" spans="1:15" x14ac:dyDescent="0.2">
      <c r="A10">
        <v>2758956</v>
      </c>
      <c r="B10" t="s">
        <v>21</v>
      </c>
      <c r="C10" t="s">
        <v>9</v>
      </c>
      <c r="D10" t="s">
        <v>22</v>
      </c>
      <c r="E10" t="s">
        <v>9</v>
      </c>
      <c r="F10">
        <v>0.68630874200000003</v>
      </c>
      <c r="G10">
        <v>2.3333333330000001</v>
      </c>
      <c r="I10" s="1">
        <v>7</v>
      </c>
      <c r="J10">
        <v>2.3333333330000001</v>
      </c>
      <c r="K10" s="1">
        <f t="shared" si="0"/>
        <v>3</v>
      </c>
      <c r="L10" s="1">
        <f t="shared" si="1"/>
        <v>0.77777777766666667</v>
      </c>
      <c r="M10" s="1">
        <f>SUM(L$4:L10)</f>
        <v>11.137665165080197</v>
      </c>
      <c r="N10" s="1">
        <v>13.207961627202657</v>
      </c>
      <c r="O10" s="1">
        <f t="shared" si="2"/>
        <v>0.84325390090030627</v>
      </c>
    </row>
    <row r="11" spans="1:15" x14ac:dyDescent="0.2">
      <c r="A11">
        <v>1170767</v>
      </c>
      <c r="B11" t="s">
        <v>19</v>
      </c>
      <c r="C11" t="s">
        <v>9</v>
      </c>
      <c r="D11" t="s">
        <v>20</v>
      </c>
      <c r="E11" t="s">
        <v>9</v>
      </c>
      <c r="F11">
        <v>0.64093959300000003</v>
      </c>
      <c r="G11">
        <v>2.8333333330000001</v>
      </c>
      <c r="I11" s="1">
        <v>8</v>
      </c>
      <c r="J11">
        <v>2.8333333330000001</v>
      </c>
      <c r="K11" s="1">
        <f t="shared" si="0"/>
        <v>3.1699250014423126</v>
      </c>
      <c r="L11" s="1">
        <f t="shared" si="1"/>
        <v>0.89381715078774304</v>
      </c>
      <c r="M11" s="1">
        <f>SUM(L$4:L11)</f>
        <v>12.03148231586794</v>
      </c>
      <c r="N11" s="1">
        <v>13.68115894238125</v>
      </c>
      <c r="O11" s="1">
        <f t="shared" si="2"/>
        <v>0.87941981863810004</v>
      </c>
    </row>
    <row r="12" spans="1:15" x14ac:dyDescent="0.2">
      <c r="A12">
        <v>2181188</v>
      </c>
      <c r="B12" t="s">
        <v>25</v>
      </c>
      <c r="C12" t="s">
        <v>9</v>
      </c>
      <c r="D12" t="s">
        <v>26</v>
      </c>
      <c r="E12" t="s">
        <v>9</v>
      </c>
      <c r="F12">
        <v>0.63948077000000003</v>
      </c>
      <c r="G12">
        <v>1.5</v>
      </c>
      <c r="I12" s="1">
        <v>9</v>
      </c>
      <c r="J12">
        <v>1.5</v>
      </c>
      <c r="K12" s="1">
        <f t="shared" si="0"/>
        <v>3.3219280948873626</v>
      </c>
      <c r="L12" s="1">
        <f t="shared" si="1"/>
        <v>0.45154499349597177</v>
      </c>
      <c r="M12" s="1">
        <f>SUM(L$4:L12)</f>
        <v>12.483027309363912</v>
      </c>
      <c r="N12" s="1">
        <v>13.881845606257581</v>
      </c>
      <c r="O12" s="1">
        <f t="shared" si="2"/>
        <v>0.89923398252872677</v>
      </c>
    </row>
    <row r="13" spans="1:15" x14ac:dyDescent="0.2">
      <c r="A13">
        <v>201972</v>
      </c>
      <c r="B13" t="s">
        <v>27</v>
      </c>
      <c r="C13" t="s">
        <v>9</v>
      </c>
      <c r="D13" t="s">
        <v>9</v>
      </c>
      <c r="E13" t="s">
        <v>9</v>
      </c>
      <c r="F13">
        <v>0.26136449</v>
      </c>
      <c r="G13">
        <v>0.66666666699999999</v>
      </c>
      <c r="I13" s="1">
        <v>10</v>
      </c>
      <c r="J13">
        <v>0.66666666699999999</v>
      </c>
      <c r="K13" s="1">
        <f t="shared" si="0"/>
        <v>3.4594316186372978</v>
      </c>
      <c r="L13" s="1">
        <f t="shared" si="1"/>
        <v>0.19270988430828015</v>
      </c>
      <c r="M13" s="1">
        <f>SUM(L$4:L13)</f>
        <v>12.675737193672193</v>
      </c>
      <c r="N13" s="1">
        <v>14.074555490565862</v>
      </c>
      <c r="O13" s="1">
        <f t="shared" si="2"/>
        <v>0.90061367850435536</v>
      </c>
    </row>
  </sheetData>
  <sortState ref="A4:G13">
    <sortCondition descending="1" ref="F4:F13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Normal="100" workbookViewId="0">
      <selection sqref="A1:J11"/>
    </sheetView>
  </sheetViews>
  <sheetFormatPr baseColWidth="10" defaultRowHeight="16" x14ac:dyDescent="0.2"/>
  <sheetData>
    <row r="1" spans="1:10" x14ac:dyDescent="0.2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0</v>
      </c>
      <c r="I1" t="s">
        <v>1</v>
      </c>
      <c r="J1" t="s">
        <v>45</v>
      </c>
    </row>
    <row r="2" spans="1:10" x14ac:dyDescent="0.2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 s="1">
        <f>F2/G2</f>
        <v>1</v>
      </c>
      <c r="I2">
        <v>1</v>
      </c>
      <c r="J2">
        <v>0.73170731692861402</v>
      </c>
    </row>
    <row r="3" spans="1:10" x14ac:dyDescent="0.2">
      <c r="A3">
        <v>0.76919406788935496</v>
      </c>
      <c r="B3">
        <v>0.76919406788935496</v>
      </c>
      <c r="C3">
        <v>0.91344777543687006</v>
      </c>
      <c r="D3">
        <v>0.91344777543687006</v>
      </c>
      <c r="E3">
        <v>0.87017166315530514</v>
      </c>
      <c r="F3">
        <v>0.75476869709998251</v>
      </c>
      <c r="G3">
        <v>0.76919406788935496</v>
      </c>
      <c r="H3" s="1">
        <f t="shared" ref="H3:H11" si="0">F3/G3</f>
        <v>0.98124612319364968</v>
      </c>
      <c r="I3">
        <v>0.68264184332622502</v>
      </c>
      <c r="J3">
        <v>0.85156690173552441</v>
      </c>
    </row>
    <row r="4" spans="1:10" x14ac:dyDescent="0.2">
      <c r="A4">
        <v>0.72917920287988303</v>
      </c>
      <c r="B4">
        <v>0.8368266440866472</v>
      </c>
      <c r="C4">
        <v>0.75266962445348617</v>
      </c>
      <c r="D4">
        <v>0.75266962445348617</v>
      </c>
      <c r="E4">
        <v>0.76356373816177248</v>
      </c>
      <c r="F4">
        <v>0.80756574162195804</v>
      </c>
      <c r="G4">
        <v>0.8368266440866472</v>
      </c>
      <c r="H4" s="1">
        <f t="shared" si="0"/>
        <v>0.96503349568102492</v>
      </c>
      <c r="I4">
        <v>0.71508494993008354</v>
      </c>
      <c r="J4">
        <v>0.70411138617931801</v>
      </c>
    </row>
    <row r="5" spans="1:10" x14ac:dyDescent="0.2">
      <c r="A5">
        <v>0.69181043876273651</v>
      </c>
      <c r="B5">
        <v>0.7850490278865998</v>
      </c>
      <c r="C5">
        <v>0.71884922703746035</v>
      </c>
      <c r="D5">
        <v>0.71884922703746035</v>
      </c>
      <c r="E5">
        <v>0.83536693814975138</v>
      </c>
      <c r="F5">
        <v>0.7663973754726412</v>
      </c>
      <c r="G5">
        <v>0.88543821449531179</v>
      </c>
      <c r="H5" s="1">
        <f t="shared" si="0"/>
        <v>0.86555714777849035</v>
      </c>
      <c r="I5">
        <v>0.67960273326539877</v>
      </c>
      <c r="J5">
        <v>0.67679061815397001</v>
      </c>
    </row>
    <row r="6" spans="1:10" x14ac:dyDescent="0.2">
      <c r="A6">
        <v>0.72038619462861553</v>
      </c>
      <c r="B6">
        <v>0.84315895913986605</v>
      </c>
      <c r="C6">
        <v>0.72855531633574366</v>
      </c>
      <c r="D6">
        <v>0.7940056895056623</v>
      </c>
      <c r="E6">
        <v>0.83426934657893292</v>
      </c>
      <c r="F6">
        <v>0.7716947356883963</v>
      </c>
      <c r="G6">
        <v>0.87969794598566553</v>
      </c>
      <c r="H6" s="1">
        <f t="shared" si="0"/>
        <v>0.87722693818927122</v>
      </c>
      <c r="I6">
        <v>0.74748978857166704</v>
      </c>
      <c r="J6">
        <v>0.75584681212082516</v>
      </c>
    </row>
    <row r="7" spans="1:10" x14ac:dyDescent="0.2">
      <c r="A7">
        <v>0.78567651836625796</v>
      </c>
      <c r="B7">
        <v>0.85346201506056585</v>
      </c>
      <c r="C7">
        <v>0.76046346630294892</v>
      </c>
      <c r="D7">
        <v>0.78407657963132305</v>
      </c>
      <c r="E7">
        <v>0.82638749331027905</v>
      </c>
      <c r="F7">
        <v>0.84299898510101323</v>
      </c>
      <c r="G7">
        <v>0.91575403279870959</v>
      </c>
      <c r="H7" s="1">
        <f t="shared" si="0"/>
        <v>0.92055175834132685</v>
      </c>
      <c r="I7">
        <v>0.74530857739273126</v>
      </c>
      <c r="J7">
        <v>0.81880768992390141</v>
      </c>
    </row>
    <row r="8" spans="1:10" x14ac:dyDescent="0.2">
      <c r="A8">
        <v>0.86199090494973818</v>
      </c>
      <c r="B8">
        <v>0.88906924148885558</v>
      </c>
      <c r="C8">
        <v>0.76633267599645738</v>
      </c>
      <c r="D8">
        <v>0.80998365654769044</v>
      </c>
      <c r="E8">
        <v>0.89257705343822691</v>
      </c>
      <c r="F8">
        <v>0.89166496093803616</v>
      </c>
      <c r="G8">
        <v>0.94874112165354996</v>
      </c>
      <c r="H8" s="1">
        <f t="shared" si="0"/>
        <v>0.93984011084495167</v>
      </c>
      <c r="I8">
        <v>0.77284632069303105</v>
      </c>
      <c r="J8">
        <v>0.84325390090030627</v>
      </c>
    </row>
    <row r="9" spans="1:10" x14ac:dyDescent="0.2">
      <c r="A9">
        <v>0.90903792852141196</v>
      </c>
      <c r="B9">
        <v>0.93517969263974421</v>
      </c>
      <c r="C9">
        <v>0.83206050988208946</v>
      </c>
      <c r="D9">
        <v>0.87420171140884462</v>
      </c>
      <c r="E9">
        <v>0.93856617808427889</v>
      </c>
      <c r="F9">
        <v>0.92615646032199894</v>
      </c>
      <c r="G9">
        <v>0.95051403897106368</v>
      </c>
      <c r="H9" s="1">
        <f t="shared" si="0"/>
        <v>0.97437430942584291</v>
      </c>
      <c r="I9">
        <v>0.84603497862660082</v>
      </c>
      <c r="J9">
        <v>0.87941981863810004</v>
      </c>
    </row>
    <row r="10" spans="1:10" x14ac:dyDescent="0.2">
      <c r="A10">
        <v>0.91035294636429076</v>
      </c>
      <c r="B10">
        <v>0.93611678498355355</v>
      </c>
      <c r="C10">
        <v>0.91400061344147165</v>
      </c>
      <c r="D10">
        <v>0.92300485438751256</v>
      </c>
      <c r="E10">
        <v>0.93945431278330482</v>
      </c>
      <c r="F10">
        <v>0.92722399946968381</v>
      </c>
      <c r="G10">
        <v>0.95122944618054417</v>
      </c>
      <c r="H10" s="1">
        <f t="shared" si="0"/>
        <v>0.97476376829244615</v>
      </c>
      <c r="I10">
        <v>0.8952453216127243</v>
      </c>
      <c r="J10">
        <v>0.89923398252872677</v>
      </c>
    </row>
    <row r="11" spans="1:10" x14ac:dyDescent="0.2">
      <c r="A11">
        <v>0.91158040064135804</v>
      </c>
      <c r="B11">
        <v>0.93699147882261036</v>
      </c>
      <c r="C11">
        <v>0.91517812358347117</v>
      </c>
      <c r="D11">
        <v>0.9240590777776031</v>
      </c>
      <c r="E11">
        <v>0.94028330893787015</v>
      </c>
      <c r="F11">
        <v>0.9282204540043949</v>
      </c>
      <c r="G11">
        <v>0.95189721631300039</v>
      </c>
      <c r="H11" s="1">
        <f t="shared" si="0"/>
        <v>0.97512676589147607</v>
      </c>
      <c r="I11">
        <v>0.89667963063699829</v>
      </c>
      <c r="J11">
        <v>0.90061367850435536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O2" sqref="O2"/>
    </sheetView>
  </sheetViews>
  <sheetFormatPr baseColWidth="10" defaultRowHeight="16" x14ac:dyDescent="0.2"/>
  <sheetData>
    <row r="1" spans="1:15" x14ac:dyDescent="0.2"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29</v>
      </c>
      <c r="M1" t="s">
        <v>6</v>
      </c>
      <c r="N1" s="1" t="s">
        <v>30</v>
      </c>
      <c r="O1" t="s">
        <v>7</v>
      </c>
    </row>
    <row r="2" spans="1:15" x14ac:dyDescent="0.2">
      <c r="A2">
        <v>3663888</v>
      </c>
      <c r="B2" t="s">
        <v>8</v>
      </c>
      <c r="C2" t="s">
        <v>9</v>
      </c>
      <c r="D2" t="s">
        <v>10</v>
      </c>
      <c r="E2" t="s">
        <v>9</v>
      </c>
      <c r="F2">
        <v>1</v>
      </c>
      <c r="G2">
        <v>1.0000001190000001</v>
      </c>
      <c r="H2">
        <v>0.99999988100000003</v>
      </c>
      <c r="I2">
        <v>0</v>
      </c>
      <c r="J2">
        <v>0</v>
      </c>
      <c r="K2">
        <v>0</v>
      </c>
      <c r="L2">
        <v>1</v>
      </c>
      <c r="M2">
        <v>1</v>
      </c>
      <c r="N2">
        <f>F2*0.14+G2*0.21+H2*0.21+I2*0.08+J2*0.05+K2*0.05+L2*0.1+M2*0.16</f>
        <v>0.82000000000000006</v>
      </c>
    </row>
    <row r="3" spans="1:15" x14ac:dyDescent="0.2">
      <c r="I3">
        <v>0</v>
      </c>
      <c r="J3">
        <v>0</v>
      </c>
      <c r="K3">
        <v>0</v>
      </c>
    </row>
    <row r="4" spans="1:15" x14ac:dyDescent="0.2">
      <c r="A4">
        <v>3763188</v>
      </c>
      <c r="B4" t="s">
        <v>11</v>
      </c>
      <c r="C4" t="s">
        <v>9</v>
      </c>
      <c r="D4" t="s">
        <v>12</v>
      </c>
      <c r="E4" t="s">
        <v>9</v>
      </c>
      <c r="F4">
        <v>0.32824752299999999</v>
      </c>
      <c r="G4">
        <v>0.84443032699999998</v>
      </c>
      <c r="H4">
        <v>0.84049451399999997</v>
      </c>
      <c r="I4">
        <v>0</v>
      </c>
      <c r="J4">
        <v>0</v>
      </c>
      <c r="K4">
        <v>0</v>
      </c>
      <c r="L4">
        <v>1</v>
      </c>
      <c r="M4">
        <v>1</v>
      </c>
      <c r="N4">
        <f t="shared" ref="N4:N13" si="0">F4*0.14+G4*0.21+H4*0.21+I4*0.08+J4*0.05+K4*0.05+L4*0.1+M4*0.16</f>
        <v>0.65978886982999996</v>
      </c>
      <c r="O4">
        <v>4.5555555559999998</v>
      </c>
    </row>
    <row r="5" spans="1:15" x14ac:dyDescent="0.2">
      <c r="A5">
        <v>450669</v>
      </c>
      <c r="B5" t="s">
        <v>13</v>
      </c>
      <c r="C5" t="s">
        <v>9</v>
      </c>
      <c r="D5" t="s">
        <v>14</v>
      </c>
      <c r="E5" t="s">
        <v>9</v>
      </c>
      <c r="F5">
        <v>0.13012759800000001</v>
      </c>
      <c r="G5">
        <v>0.55680561100000003</v>
      </c>
      <c r="H5">
        <v>0.778722048</v>
      </c>
      <c r="I5">
        <v>0</v>
      </c>
      <c r="J5">
        <v>0</v>
      </c>
      <c r="K5">
        <v>0</v>
      </c>
      <c r="L5">
        <v>1</v>
      </c>
      <c r="M5">
        <v>1</v>
      </c>
      <c r="N5">
        <f t="shared" si="0"/>
        <v>0.55867867211</v>
      </c>
      <c r="O5">
        <v>4.3333333329999997</v>
      </c>
    </row>
    <row r="6" spans="1:15" x14ac:dyDescent="0.2">
      <c r="A6">
        <v>3251157</v>
      </c>
      <c r="B6" t="s">
        <v>15</v>
      </c>
      <c r="C6" t="s">
        <v>9</v>
      </c>
      <c r="D6" t="s">
        <v>16</v>
      </c>
      <c r="E6" t="s">
        <v>9</v>
      </c>
      <c r="F6">
        <v>3.0468485E-2</v>
      </c>
      <c r="G6">
        <v>0.60727775100000003</v>
      </c>
      <c r="H6">
        <v>0.709554613</v>
      </c>
      <c r="I6">
        <v>0</v>
      </c>
      <c r="J6">
        <v>0</v>
      </c>
      <c r="K6">
        <v>0</v>
      </c>
      <c r="L6">
        <v>1</v>
      </c>
      <c r="M6">
        <v>1</v>
      </c>
      <c r="N6">
        <f t="shared" si="0"/>
        <v>0.54080038434</v>
      </c>
      <c r="O6">
        <v>4</v>
      </c>
    </row>
    <row r="7" spans="1:15" x14ac:dyDescent="0.2">
      <c r="A7">
        <v>1830847</v>
      </c>
      <c r="B7" t="s">
        <v>17</v>
      </c>
      <c r="C7" t="s">
        <v>9</v>
      </c>
      <c r="D7" t="s">
        <v>18</v>
      </c>
      <c r="E7" t="s">
        <v>9</v>
      </c>
      <c r="F7">
        <v>0.19767937499999999</v>
      </c>
      <c r="G7">
        <v>0.72968840599999996</v>
      </c>
      <c r="H7">
        <v>0.85422498000000002</v>
      </c>
      <c r="I7">
        <v>0</v>
      </c>
      <c r="J7">
        <v>0</v>
      </c>
      <c r="K7">
        <v>0</v>
      </c>
      <c r="L7">
        <v>1</v>
      </c>
      <c r="M7">
        <v>0.33333333300000001</v>
      </c>
      <c r="N7">
        <f t="shared" si="0"/>
        <v>0.51363025683999997</v>
      </c>
      <c r="O7">
        <v>3.3333333330000001</v>
      </c>
    </row>
    <row r="8" spans="1:15" x14ac:dyDescent="0.2">
      <c r="A8">
        <v>1170767</v>
      </c>
      <c r="B8" t="s">
        <v>19</v>
      </c>
      <c r="C8" t="s">
        <v>9</v>
      </c>
      <c r="D8" t="s">
        <v>20</v>
      </c>
      <c r="E8" t="s">
        <v>9</v>
      </c>
      <c r="F8">
        <v>0.18819286900000001</v>
      </c>
      <c r="G8">
        <v>0.52486747499999997</v>
      </c>
      <c r="H8">
        <v>0.64093959300000003</v>
      </c>
      <c r="I8">
        <v>0</v>
      </c>
      <c r="J8">
        <v>0</v>
      </c>
      <c r="K8">
        <v>0</v>
      </c>
      <c r="L8">
        <v>1</v>
      </c>
      <c r="M8">
        <v>1</v>
      </c>
      <c r="N8">
        <f t="shared" si="0"/>
        <v>0.53116648594000004</v>
      </c>
      <c r="O8">
        <v>2.8333333330000001</v>
      </c>
    </row>
    <row r="9" spans="1:15" x14ac:dyDescent="0.2">
      <c r="A9">
        <v>2758956</v>
      </c>
      <c r="B9" t="s">
        <v>21</v>
      </c>
      <c r="C9" t="s">
        <v>9</v>
      </c>
      <c r="D9" t="s">
        <v>22</v>
      </c>
      <c r="E9" t="s">
        <v>9</v>
      </c>
      <c r="F9">
        <v>0.122059694</v>
      </c>
      <c r="G9">
        <v>0.56433892299999999</v>
      </c>
      <c r="H9">
        <v>0.68630874200000003</v>
      </c>
      <c r="I9">
        <v>0</v>
      </c>
      <c r="J9">
        <v>0</v>
      </c>
      <c r="K9">
        <v>0</v>
      </c>
      <c r="L9">
        <v>1</v>
      </c>
      <c r="M9">
        <v>1</v>
      </c>
      <c r="N9">
        <f t="shared" si="0"/>
        <v>0.53972436681000002</v>
      </c>
      <c r="O9">
        <v>2.3333333330000001</v>
      </c>
    </row>
    <row r="10" spans="1:15" x14ac:dyDescent="0.2">
      <c r="A10">
        <v>114931</v>
      </c>
      <c r="B10" t="s">
        <v>23</v>
      </c>
      <c r="C10" t="s">
        <v>9</v>
      </c>
      <c r="D10" t="s">
        <v>24</v>
      </c>
      <c r="E10" t="s">
        <v>9</v>
      </c>
      <c r="F10">
        <v>0.10508888299999999</v>
      </c>
      <c r="G10">
        <v>0.59406858699999998</v>
      </c>
      <c r="H10">
        <v>0.79665720500000003</v>
      </c>
      <c r="I10">
        <v>0</v>
      </c>
      <c r="J10">
        <v>0</v>
      </c>
      <c r="K10">
        <v>0</v>
      </c>
      <c r="L10">
        <v>1</v>
      </c>
      <c r="M10">
        <v>1</v>
      </c>
      <c r="N10">
        <f t="shared" si="0"/>
        <v>0.56676485994000003</v>
      </c>
      <c r="O10">
        <v>1.6666666670000001</v>
      </c>
    </row>
    <row r="11" spans="1:15" x14ac:dyDescent="0.2">
      <c r="A11">
        <v>2181188</v>
      </c>
      <c r="B11" t="s">
        <v>25</v>
      </c>
      <c r="C11" t="s">
        <v>9</v>
      </c>
      <c r="D11" t="s">
        <v>26</v>
      </c>
      <c r="E11" t="s">
        <v>9</v>
      </c>
      <c r="F11">
        <v>0.14180806700000001</v>
      </c>
      <c r="G11">
        <v>0.62892305900000001</v>
      </c>
      <c r="H11">
        <v>0.63948077000000003</v>
      </c>
      <c r="I11">
        <v>0</v>
      </c>
      <c r="J11">
        <v>0</v>
      </c>
      <c r="K11">
        <v>0</v>
      </c>
      <c r="L11">
        <v>1</v>
      </c>
      <c r="M11">
        <v>1</v>
      </c>
      <c r="N11">
        <f t="shared" si="0"/>
        <v>0.54621793347000003</v>
      </c>
      <c r="O11">
        <v>1.5</v>
      </c>
    </row>
    <row r="12" spans="1:15" x14ac:dyDescent="0.2">
      <c r="A12">
        <v>201972</v>
      </c>
      <c r="B12" t="s">
        <v>27</v>
      </c>
      <c r="C12" t="s">
        <v>9</v>
      </c>
      <c r="D12" t="s">
        <v>9</v>
      </c>
      <c r="E12" t="s">
        <v>9</v>
      </c>
      <c r="F12">
        <v>7.6938318000000006E-2</v>
      </c>
      <c r="G12">
        <v>0.43562257300000001</v>
      </c>
      <c r="H12">
        <v>0.26136449</v>
      </c>
      <c r="I12">
        <v>0</v>
      </c>
      <c r="J12">
        <v>0</v>
      </c>
      <c r="K12">
        <v>0</v>
      </c>
      <c r="L12">
        <v>0</v>
      </c>
      <c r="M12">
        <v>0</v>
      </c>
      <c r="N12">
        <f t="shared" si="0"/>
        <v>0.15713864775000003</v>
      </c>
      <c r="O12">
        <v>0.66666666699999999</v>
      </c>
    </row>
    <row r="13" spans="1:15" x14ac:dyDescent="0.2">
      <c r="A13">
        <v>1943697</v>
      </c>
      <c r="B13" t="s">
        <v>28</v>
      </c>
      <c r="F13">
        <v>0.17511009499999999</v>
      </c>
      <c r="G13">
        <v>0.75345218199999997</v>
      </c>
      <c r="H13">
        <v>0.81334704199999996</v>
      </c>
      <c r="I13">
        <v>0</v>
      </c>
      <c r="J13">
        <v>0</v>
      </c>
      <c r="K13">
        <v>0</v>
      </c>
      <c r="L13">
        <v>0</v>
      </c>
      <c r="M13">
        <v>0</v>
      </c>
      <c r="N13">
        <f t="shared" si="0"/>
        <v>0.35354325034</v>
      </c>
      <c r="O13">
        <v>0.66666666699999999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opLeftCell="F1" workbookViewId="0">
      <selection activeCell="Q2" sqref="Q2"/>
    </sheetView>
  </sheetViews>
  <sheetFormatPr baseColWidth="10" defaultRowHeight="16" x14ac:dyDescent="0.2"/>
  <sheetData>
    <row r="1" spans="1:21" x14ac:dyDescent="0.2"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29</v>
      </c>
      <c r="M1" t="s">
        <v>6</v>
      </c>
      <c r="N1" s="1" t="s">
        <v>30</v>
      </c>
      <c r="O1" t="s">
        <v>7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</row>
    <row r="2" spans="1:21" x14ac:dyDescent="0.2">
      <c r="A2">
        <v>3663888</v>
      </c>
      <c r="B2" t="s">
        <v>8</v>
      </c>
      <c r="C2" t="s">
        <v>9</v>
      </c>
      <c r="D2" t="s">
        <v>10</v>
      </c>
      <c r="E2" t="s">
        <v>9</v>
      </c>
      <c r="F2">
        <v>1</v>
      </c>
      <c r="G2">
        <v>1.0000001190000001</v>
      </c>
      <c r="H2">
        <v>0.99999988100000003</v>
      </c>
      <c r="I2">
        <v>1</v>
      </c>
      <c r="J2">
        <v>1</v>
      </c>
      <c r="K2">
        <v>0</v>
      </c>
      <c r="L2">
        <v>1</v>
      </c>
      <c r="M2">
        <v>1</v>
      </c>
      <c r="N2">
        <f>F2*0.14+G2*0.21+H2*0.21+I2*0.08+J2*0.05+K2*0.05+L2*0.1+M2*0.16</f>
        <v>0.95000000000000007</v>
      </c>
      <c r="Q2" s="1"/>
      <c r="R2" s="1"/>
      <c r="S2" s="1"/>
      <c r="T2" s="1"/>
      <c r="U2" s="1"/>
    </row>
    <row r="3" spans="1:21" x14ac:dyDescent="0.2">
      <c r="Q3" s="1"/>
      <c r="R3" s="1"/>
      <c r="S3" s="1"/>
      <c r="T3" s="1"/>
      <c r="U3" s="1"/>
    </row>
    <row r="4" spans="1:21" x14ac:dyDescent="0.2">
      <c r="A4">
        <v>3763188</v>
      </c>
      <c r="B4" t="s">
        <v>11</v>
      </c>
      <c r="C4" t="s">
        <v>9</v>
      </c>
      <c r="D4" t="s">
        <v>12</v>
      </c>
      <c r="E4" t="s">
        <v>9</v>
      </c>
      <c r="F4">
        <v>0.32824752299999999</v>
      </c>
      <c r="G4">
        <v>0.84443032699999998</v>
      </c>
      <c r="H4">
        <v>0.84049451399999997</v>
      </c>
      <c r="I4">
        <v>0.78571428600000004</v>
      </c>
      <c r="J4">
        <v>0.85714285700000004</v>
      </c>
      <c r="K4">
        <v>0</v>
      </c>
      <c r="L4">
        <v>1</v>
      </c>
      <c r="M4">
        <v>1</v>
      </c>
      <c r="N4">
        <f t="shared" ref="N4:N13" si="0">F4*0.14+G4*0.21+H4*0.21+I4*0.08+J4*0.05+K4*0.05+L4*0.1+M4*0.16</f>
        <v>0.76550315555999993</v>
      </c>
      <c r="O4">
        <v>4.5555555559999998</v>
      </c>
      <c r="Q4" s="1">
        <v>1</v>
      </c>
      <c r="R4">
        <v>4.5555555559999998</v>
      </c>
      <c r="S4" s="1">
        <f>LOG(Q4+1, 2)</f>
        <v>1</v>
      </c>
      <c r="T4" s="1">
        <f>R4/S4</f>
        <v>4.5555555559999998</v>
      </c>
      <c r="U4" s="1">
        <f>T4</f>
        <v>4.5555555559999998</v>
      </c>
    </row>
    <row r="5" spans="1:21" x14ac:dyDescent="0.2">
      <c r="A5">
        <v>450669</v>
      </c>
      <c r="B5" t="s">
        <v>13</v>
      </c>
      <c r="C5" t="s">
        <v>9</v>
      </c>
      <c r="D5" t="s">
        <v>14</v>
      </c>
      <c r="E5" t="s">
        <v>9</v>
      </c>
      <c r="F5">
        <v>0.13012759800000001</v>
      </c>
      <c r="G5">
        <v>0.55680561100000003</v>
      </c>
      <c r="H5">
        <v>0.778722048</v>
      </c>
      <c r="I5">
        <v>0.21428571399999999</v>
      </c>
      <c r="J5">
        <v>0.28571428599999998</v>
      </c>
      <c r="K5">
        <v>1</v>
      </c>
      <c r="L5">
        <v>1</v>
      </c>
      <c r="M5">
        <v>1</v>
      </c>
      <c r="N5">
        <f t="shared" si="0"/>
        <v>0.64010724353000004</v>
      </c>
      <c r="O5">
        <v>4.3333333329999997</v>
      </c>
      <c r="Q5" s="1">
        <v>2</v>
      </c>
      <c r="R5">
        <v>4.3333333329999997</v>
      </c>
      <c r="S5" s="1">
        <f t="shared" ref="S5:S13" si="1">LOG(Q5+1, 2)</f>
        <v>1.5849625007211563</v>
      </c>
      <c r="T5" s="1">
        <f t="shared" ref="T5:T13" si="2">R5/S5</f>
        <v>2.7340289319326718</v>
      </c>
      <c r="U5" s="1">
        <f>SUM(T$4:T5)</f>
        <v>7.2895844879326717</v>
      </c>
    </row>
    <row r="6" spans="1:21" x14ac:dyDescent="0.2">
      <c r="A6">
        <v>3251157</v>
      </c>
      <c r="B6" t="s">
        <v>15</v>
      </c>
      <c r="C6" t="s">
        <v>9</v>
      </c>
      <c r="D6" t="s">
        <v>16</v>
      </c>
      <c r="E6" t="s">
        <v>9</v>
      </c>
      <c r="F6">
        <v>3.0468485E-2</v>
      </c>
      <c r="G6">
        <v>0.60727775100000003</v>
      </c>
      <c r="H6">
        <v>0.709554613</v>
      </c>
      <c r="I6">
        <v>0.21428571399999999</v>
      </c>
      <c r="J6">
        <v>0.85714285700000004</v>
      </c>
      <c r="K6">
        <v>1</v>
      </c>
      <c r="L6">
        <v>1</v>
      </c>
      <c r="M6">
        <v>1</v>
      </c>
      <c r="N6">
        <f t="shared" si="0"/>
        <v>0.65080038431000009</v>
      </c>
      <c r="O6">
        <v>4</v>
      </c>
      <c r="Q6" s="1">
        <v>3</v>
      </c>
      <c r="R6">
        <v>4</v>
      </c>
      <c r="S6" s="1">
        <f t="shared" si="1"/>
        <v>2</v>
      </c>
      <c r="T6" s="1">
        <f t="shared" si="2"/>
        <v>2</v>
      </c>
      <c r="U6" s="1">
        <f>SUM(T$4:T6)</f>
        <v>9.2895844879326717</v>
      </c>
    </row>
    <row r="7" spans="1:21" x14ac:dyDescent="0.2">
      <c r="A7">
        <v>1830847</v>
      </c>
      <c r="B7" t="s">
        <v>17</v>
      </c>
      <c r="C7" t="s">
        <v>9</v>
      </c>
      <c r="D7" t="s">
        <v>18</v>
      </c>
      <c r="E7" t="s">
        <v>9</v>
      </c>
      <c r="F7">
        <v>0.19767937499999999</v>
      </c>
      <c r="G7">
        <v>0.72968840599999996</v>
      </c>
      <c r="H7">
        <v>0.85422498000000002</v>
      </c>
      <c r="I7">
        <v>0.928571429</v>
      </c>
      <c r="J7">
        <v>0.71428571399999996</v>
      </c>
      <c r="K7">
        <v>0</v>
      </c>
      <c r="L7">
        <v>1</v>
      </c>
      <c r="M7">
        <v>0.33333333300000001</v>
      </c>
      <c r="N7">
        <f t="shared" si="0"/>
        <v>0.62363025685999995</v>
      </c>
      <c r="O7">
        <v>3.3333333330000001</v>
      </c>
      <c r="Q7" s="1">
        <v>4</v>
      </c>
      <c r="R7">
        <v>3.3333333330000001</v>
      </c>
      <c r="S7" s="1">
        <f t="shared" si="1"/>
        <v>2.3219280948873622</v>
      </c>
      <c r="T7" s="1">
        <f t="shared" si="2"/>
        <v>1.4355885267677515</v>
      </c>
      <c r="U7" s="1">
        <f>SUM(T$4:T7)</f>
        <v>10.725173014700424</v>
      </c>
    </row>
    <row r="8" spans="1:21" x14ac:dyDescent="0.2">
      <c r="A8">
        <v>1170767</v>
      </c>
      <c r="B8" t="s">
        <v>19</v>
      </c>
      <c r="C8" t="s">
        <v>9</v>
      </c>
      <c r="D8" t="s">
        <v>20</v>
      </c>
      <c r="E8" t="s">
        <v>9</v>
      </c>
      <c r="F8">
        <v>0.18819286900000001</v>
      </c>
      <c r="G8">
        <v>0.52486747499999997</v>
      </c>
      <c r="H8">
        <v>0.64093959300000003</v>
      </c>
      <c r="I8">
        <v>0.71428571399999996</v>
      </c>
      <c r="J8">
        <v>0.71428571399999996</v>
      </c>
      <c r="K8">
        <v>1</v>
      </c>
      <c r="L8">
        <v>1</v>
      </c>
      <c r="M8">
        <v>1</v>
      </c>
      <c r="N8">
        <f t="shared" si="0"/>
        <v>0.6740236287600001</v>
      </c>
      <c r="O8">
        <v>2.8333333330000001</v>
      </c>
      <c r="Q8" s="1">
        <v>5</v>
      </c>
      <c r="R8">
        <v>2.8333333330000001</v>
      </c>
      <c r="S8" s="1">
        <f t="shared" si="1"/>
        <v>2.5849625007211561</v>
      </c>
      <c r="T8" s="1">
        <f t="shared" si="2"/>
        <v>1.0960829537022503</v>
      </c>
      <c r="U8" s="1">
        <f>SUM(T$4:T8)</f>
        <v>11.821255968402674</v>
      </c>
    </row>
    <row r="9" spans="1:21" x14ac:dyDescent="0.2">
      <c r="A9">
        <v>2758956</v>
      </c>
      <c r="B9" t="s">
        <v>21</v>
      </c>
      <c r="C9" t="s">
        <v>9</v>
      </c>
      <c r="D9" t="s">
        <v>22</v>
      </c>
      <c r="E9" t="s">
        <v>9</v>
      </c>
      <c r="F9">
        <v>0.122059694</v>
      </c>
      <c r="G9">
        <v>0.56433892299999999</v>
      </c>
      <c r="H9">
        <v>0.68630874200000003</v>
      </c>
      <c r="I9">
        <v>0.85714285700000004</v>
      </c>
      <c r="J9">
        <v>0.85714285700000004</v>
      </c>
      <c r="K9">
        <v>1</v>
      </c>
      <c r="L9">
        <v>1</v>
      </c>
      <c r="M9">
        <v>1</v>
      </c>
      <c r="N9">
        <f t="shared" si="0"/>
        <v>0.70115293822000002</v>
      </c>
      <c r="O9">
        <v>2.3333333330000001</v>
      </c>
      <c r="Q9" s="1">
        <v>6</v>
      </c>
      <c r="R9">
        <v>2.3333333330000001</v>
      </c>
      <c r="S9" s="1">
        <f t="shared" si="1"/>
        <v>2.8073549220576042</v>
      </c>
      <c r="T9" s="1">
        <f t="shared" si="2"/>
        <v>0.83115010313331605</v>
      </c>
      <c r="U9" s="1">
        <f>SUM(T$4:T9)</f>
        <v>12.652406071535991</v>
      </c>
    </row>
    <row r="10" spans="1:21" x14ac:dyDescent="0.2">
      <c r="A10">
        <v>114931</v>
      </c>
      <c r="B10" t="s">
        <v>23</v>
      </c>
      <c r="C10" t="s">
        <v>9</v>
      </c>
      <c r="D10" t="s">
        <v>24</v>
      </c>
      <c r="E10" t="s">
        <v>9</v>
      </c>
      <c r="F10">
        <v>0.10508888299999999</v>
      </c>
      <c r="G10">
        <v>0.59406858699999998</v>
      </c>
      <c r="H10">
        <v>0.79665720500000003</v>
      </c>
      <c r="I10">
        <v>0.71428571399999996</v>
      </c>
      <c r="J10">
        <v>0.71428571399999996</v>
      </c>
      <c r="K10">
        <v>1</v>
      </c>
      <c r="L10">
        <v>1</v>
      </c>
      <c r="M10">
        <v>1</v>
      </c>
      <c r="N10">
        <f t="shared" si="0"/>
        <v>0.70962200276000009</v>
      </c>
      <c r="O10">
        <v>1.6666666670000001</v>
      </c>
      <c r="Q10" s="1">
        <v>7</v>
      </c>
      <c r="R10">
        <v>1.6666666670000001</v>
      </c>
      <c r="S10" s="1">
        <f t="shared" si="1"/>
        <v>3</v>
      </c>
      <c r="T10" s="1">
        <f t="shared" si="2"/>
        <v>0.5555555556666667</v>
      </c>
      <c r="U10" s="1">
        <f>SUM(T$4:T10)</f>
        <v>13.207961627202657</v>
      </c>
    </row>
    <row r="11" spans="1:21" x14ac:dyDescent="0.2">
      <c r="A11">
        <v>2181188</v>
      </c>
      <c r="B11" t="s">
        <v>25</v>
      </c>
      <c r="C11" t="s">
        <v>9</v>
      </c>
      <c r="D11" t="s">
        <v>26</v>
      </c>
      <c r="E11" t="s">
        <v>9</v>
      </c>
      <c r="F11">
        <v>0.14180806700000001</v>
      </c>
      <c r="G11">
        <v>0.62892305900000001</v>
      </c>
      <c r="H11">
        <v>0.63948077000000003</v>
      </c>
      <c r="I11">
        <v>0.571428571</v>
      </c>
      <c r="J11">
        <v>0.71428571399999996</v>
      </c>
      <c r="K11">
        <v>1</v>
      </c>
      <c r="L11">
        <v>1</v>
      </c>
      <c r="M11">
        <v>1</v>
      </c>
      <c r="N11">
        <f t="shared" si="0"/>
        <v>0.67764650485000011</v>
      </c>
      <c r="O11">
        <v>1.5</v>
      </c>
      <c r="Q11" s="1">
        <v>8</v>
      </c>
      <c r="R11">
        <v>1.5</v>
      </c>
      <c r="S11" s="1">
        <f t="shared" si="1"/>
        <v>3.1699250014423126</v>
      </c>
      <c r="T11" s="1">
        <f t="shared" si="2"/>
        <v>0.47319731517859304</v>
      </c>
      <c r="U11" s="1">
        <f>SUM(T$4:T11)</f>
        <v>13.68115894238125</v>
      </c>
    </row>
    <row r="12" spans="1:21" x14ac:dyDescent="0.2">
      <c r="A12">
        <v>201972</v>
      </c>
      <c r="B12" t="s">
        <v>27</v>
      </c>
      <c r="C12" t="s">
        <v>9</v>
      </c>
      <c r="D12" t="s">
        <v>9</v>
      </c>
      <c r="E12" t="s">
        <v>9</v>
      </c>
      <c r="F12">
        <v>7.6938318000000006E-2</v>
      </c>
      <c r="G12">
        <v>0.43562257300000001</v>
      </c>
      <c r="H12">
        <v>0.26136449</v>
      </c>
      <c r="I12">
        <v>0.71428571399999996</v>
      </c>
      <c r="J12">
        <v>0.571428571</v>
      </c>
      <c r="K12">
        <v>1</v>
      </c>
      <c r="L12">
        <v>0</v>
      </c>
      <c r="M12">
        <v>0</v>
      </c>
      <c r="N12">
        <f t="shared" si="0"/>
        <v>0.29285293342000002</v>
      </c>
      <c r="O12">
        <v>0.66666666699999999</v>
      </c>
      <c r="Q12" s="1">
        <v>9</v>
      </c>
      <c r="R12">
        <v>0.66666666699999999</v>
      </c>
      <c r="S12" s="1">
        <f t="shared" si="1"/>
        <v>3.3219280948873626</v>
      </c>
      <c r="T12" s="1">
        <f t="shared" si="2"/>
        <v>0.20068666387633077</v>
      </c>
      <c r="U12" s="1">
        <f>SUM(T$4:T12)</f>
        <v>13.881845606257581</v>
      </c>
    </row>
    <row r="13" spans="1:21" x14ac:dyDescent="0.2">
      <c r="A13">
        <v>1943697</v>
      </c>
      <c r="B13" t="s">
        <v>28</v>
      </c>
      <c r="F13">
        <v>0.17511009499999999</v>
      </c>
      <c r="G13">
        <v>0.75345218199999997</v>
      </c>
      <c r="H13">
        <v>0.81334704199999996</v>
      </c>
      <c r="I13">
        <v>1</v>
      </c>
      <c r="J13">
        <v>0.71428571399999996</v>
      </c>
      <c r="K13">
        <v>0</v>
      </c>
      <c r="L13">
        <v>0</v>
      </c>
      <c r="M13">
        <v>0</v>
      </c>
      <c r="N13">
        <f t="shared" si="0"/>
        <v>0.46925753604000003</v>
      </c>
      <c r="O13">
        <v>0.66666666699999999</v>
      </c>
      <c r="Q13" s="1">
        <v>10</v>
      </c>
      <c r="R13">
        <v>0.66666666699999999</v>
      </c>
      <c r="S13" s="1">
        <f t="shared" si="1"/>
        <v>3.4594316186372978</v>
      </c>
      <c r="T13" s="1">
        <f t="shared" si="2"/>
        <v>0.19270988430828015</v>
      </c>
      <c r="U13" s="1">
        <f>SUM(T$4:T13)</f>
        <v>14.074555490565862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workbookViewId="0">
      <selection activeCell="W5" sqref="W5"/>
    </sheetView>
  </sheetViews>
  <sheetFormatPr baseColWidth="10" defaultRowHeight="16" x14ac:dyDescent="0.2"/>
  <sheetData>
    <row r="1" spans="1:23" x14ac:dyDescent="0.2"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29</v>
      </c>
      <c r="M1" t="s">
        <v>6</v>
      </c>
      <c r="N1" s="1" t="s">
        <v>30</v>
      </c>
      <c r="O1" t="s">
        <v>7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36</v>
      </c>
      <c r="V1" s="1" t="s">
        <v>35</v>
      </c>
      <c r="W1" s="1" t="s">
        <v>37</v>
      </c>
    </row>
    <row r="2" spans="1:23" x14ac:dyDescent="0.2">
      <c r="A2">
        <v>3663888</v>
      </c>
      <c r="B2" t="s">
        <v>8</v>
      </c>
      <c r="C2" t="s">
        <v>9</v>
      </c>
      <c r="D2" t="s">
        <v>10</v>
      </c>
      <c r="E2" t="s">
        <v>9</v>
      </c>
      <c r="F2">
        <v>1</v>
      </c>
      <c r="G2">
        <v>1.0000001190000001</v>
      </c>
      <c r="H2">
        <v>0.99999988100000003</v>
      </c>
      <c r="I2">
        <v>1</v>
      </c>
      <c r="J2">
        <v>1</v>
      </c>
      <c r="K2">
        <v>0</v>
      </c>
      <c r="L2">
        <v>1</v>
      </c>
      <c r="M2">
        <v>1</v>
      </c>
      <c r="N2">
        <f>F2*0.14+G2*0.21+H2*0.21+I2*0.08+J2*0.05+K2*0.05+L2*0.1+M2*0.16</f>
        <v>0.95000000000000007</v>
      </c>
      <c r="Q2" s="1"/>
      <c r="R2" s="1"/>
      <c r="S2" s="1"/>
      <c r="T2" s="1"/>
      <c r="U2" s="1"/>
      <c r="V2" s="1"/>
      <c r="W2" s="1"/>
    </row>
    <row r="3" spans="1:23" x14ac:dyDescent="0.2">
      <c r="Q3" s="1"/>
      <c r="R3" s="1"/>
      <c r="S3" s="1"/>
      <c r="T3" s="1"/>
      <c r="U3" s="1"/>
      <c r="V3" s="1"/>
      <c r="W3" s="1"/>
    </row>
    <row r="4" spans="1:23" x14ac:dyDescent="0.2">
      <c r="A4">
        <v>3763188</v>
      </c>
      <c r="B4" t="s">
        <v>11</v>
      </c>
      <c r="C4" t="s">
        <v>9</v>
      </c>
      <c r="D4" t="s">
        <v>12</v>
      </c>
      <c r="E4" t="s">
        <v>9</v>
      </c>
      <c r="F4">
        <v>0.32824752299999999</v>
      </c>
      <c r="G4">
        <v>0.84443032699999998</v>
      </c>
      <c r="H4">
        <v>0.84049451399999997</v>
      </c>
      <c r="I4">
        <v>0.78571428600000004</v>
      </c>
      <c r="J4">
        <v>0.85714285700000004</v>
      </c>
      <c r="K4">
        <v>0</v>
      </c>
      <c r="L4">
        <v>1</v>
      </c>
      <c r="M4">
        <v>1</v>
      </c>
      <c r="N4">
        <f>F4*0.14+G4*0.21+H4*0.21+I4*0.08+J4*0.05+K4*0.05+L4*0.1+M4*0.16</f>
        <v>0.76550315555999993</v>
      </c>
      <c r="O4">
        <v>4.5555555559999998</v>
      </c>
      <c r="Q4" s="1">
        <v>1</v>
      </c>
      <c r="R4">
        <v>4.5555555559999998</v>
      </c>
      <c r="S4" s="1">
        <f>LOG(Q4+1, 2)</f>
        <v>1</v>
      </c>
      <c r="T4" s="1">
        <f>R4/S4</f>
        <v>4.5555555559999998</v>
      </c>
      <c r="U4" s="1">
        <f>T4</f>
        <v>4.5555555559999998</v>
      </c>
      <c r="V4" s="1">
        <v>4.5555555559999998</v>
      </c>
      <c r="W4" s="1">
        <f>U4/V4</f>
        <v>1</v>
      </c>
    </row>
    <row r="5" spans="1:23" x14ac:dyDescent="0.2">
      <c r="A5">
        <v>114931</v>
      </c>
      <c r="B5" t="s">
        <v>23</v>
      </c>
      <c r="C5" t="s">
        <v>9</v>
      </c>
      <c r="D5" t="s">
        <v>24</v>
      </c>
      <c r="E5" t="s">
        <v>9</v>
      </c>
      <c r="F5">
        <v>0.10508888299999999</v>
      </c>
      <c r="G5">
        <v>0.59406858699999998</v>
      </c>
      <c r="H5">
        <v>0.79665720500000003</v>
      </c>
      <c r="I5">
        <v>0.71428571399999996</v>
      </c>
      <c r="J5">
        <v>0.71428571399999996</v>
      </c>
      <c r="K5">
        <v>1</v>
      </c>
      <c r="L5">
        <v>1</v>
      </c>
      <c r="M5">
        <v>1</v>
      </c>
      <c r="N5">
        <f>F5*0.14+G5*0.21+H5*0.21+I5*0.08+J5*0.05+K5*0.05+L5*0.1+M5*0.16</f>
        <v>0.70962200276000009</v>
      </c>
      <c r="O5">
        <v>1.6666666670000001</v>
      </c>
      <c r="Q5" s="1">
        <v>2</v>
      </c>
      <c r="R5">
        <v>1.6666666670000001</v>
      </c>
      <c r="S5" s="1">
        <f t="shared" ref="S5:S13" si="0">LOG(Q5+1, 2)</f>
        <v>1.5849625007211563</v>
      </c>
      <c r="T5" s="1">
        <f t="shared" ref="T5:T13" si="1">R5/S5</f>
        <v>1.0515495894960722</v>
      </c>
      <c r="U5" s="1">
        <f>SUM(T$4:T5)</f>
        <v>5.6071051454960719</v>
      </c>
      <c r="V5" s="1">
        <v>7.2895844879326717</v>
      </c>
      <c r="W5" s="1">
        <f t="shared" ref="W5:W13" si="2">U5/V5</f>
        <v>0.76919406788935496</v>
      </c>
    </row>
    <row r="6" spans="1:23" x14ac:dyDescent="0.2">
      <c r="A6">
        <v>2758956</v>
      </c>
      <c r="B6" t="s">
        <v>21</v>
      </c>
      <c r="C6" t="s">
        <v>9</v>
      </c>
      <c r="D6" t="s">
        <v>22</v>
      </c>
      <c r="E6" t="s">
        <v>9</v>
      </c>
      <c r="F6">
        <v>0.122059694</v>
      </c>
      <c r="G6">
        <v>0.56433892299999999</v>
      </c>
      <c r="H6">
        <v>0.68630874200000003</v>
      </c>
      <c r="I6">
        <v>0.85714285700000004</v>
      </c>
      <c r="J6">
        <v>0.85714285700000004</v>
      </c>
      <c r="K6">
        <v>1</v>
      </c>
      <c r="L6">
        <v>1</v>
      </c>
      <c r="M6">
        <v>1</v>
      </c>
      <c r="N6">
        <f>F6*0.14+G6*0.21+H6*0.21+I6*0.08+J6*0.05+K6*0.05+L6*0.1+M6*0.16</f>
        <v>0.70115293822000002</v>
      </c>
      <c r="O6">
        <v>2.3333333330000001</v>
      </c>
      <c r="Q6" s="1">
        <v>3</v>
      </c>
      <c r="R6">
        <v>2.3333333330000001</v>
      </c>
      <c r="S6" s="1">
        <f t="shared" si="0"/>
        <v>2</v>
      </c>
      <c r="T6" s="1">
        <f t="shared" si="1"/>
        <v>1.1666666665000001</v>
      </c>
      <c r="U6" s="1">
        <f>SUM(T$4:T6)</f>
        <v>6.7737718119960721</v>
      </c>
      <c r="V6" s="1">
        <v>9.2895844879326717</v>
      </c>
      <c r="W6" s="1">
        <f t="shared" si="2"/>
        <v>0.72917920287988303</v>
      </c>
    </row>
    <row r="7" spans="1:23" x14ac:dyDescent="0.2">
      <c r="A7">
        <v>2181188</v>
      </c>
      <c r="B7" t="s">
        <v>25</v>
      </c>
      <c r="C7" t="s">
        <v>9</v>
      </c>
      <c r="D7" t="s">
        <v>26</v>
      </c>
      <c r="E7" t="s">
        <v>9</v>
      </c>
      <c r="F7">
        <v>0.14180806700000001</v>
      </c>
      <c r="G7">
        <v>0.62892305900000001</v>
      </c>
      <c r="H7">
        <v>0.63948077000000003</v>
      </c>
      <c r="I7">
        <v>0.571428571</v>
      </c>
      <c r="J7">
        <v>0.71428571399999996</v>
      </c>
      <c r="K7">
        <v>1</v>
      </c>
      <c r="L7">
        <v>1</v>
      </c>
      <c r="M7">
        <v>1</v>
      </c>
      <c r="N7">
        <f>F7*0.14+G7*0.21+H7*0.21+I7*0.08+J7*0.05+K7*0.05+L7*0.1+M7*0.16</f>
        <v>0.67764650485000011</v>
      </c>
      <c r="O7">
        <v>1.5</v>
      </c>
      <c r="Q7" s="1">
        <v>4</v>
      </c>
      <c r="R7">
        <v>1.5</v>
      </c>
      <c r="S7" s="1">
        <f t="shared" si="0"/>
        <v>2.3219280948873622</v>
      </c>
      <c r="T7" s="1">
        <f t="shared" si="1"/>
        <v>0.64601483711008967</v>
      </c>
      <c r="U7" s="1">
        <f>SUM(T$4:T7)</f>
        <v>7.4197866491061619</v>
      </c>
      <c r="V7" s="1">
        <v>10.725173014700424</v>
      </c>
      <c r="W7" s="1">
        <f t="shared" si="2"/>
        <v>0.69181043876273651</v>
      </c>
    </row>
    <row r="8" spans="1:23" x14ac:dyDescent="0.2">
      <c r="A8">
        <v>1170767</v>
      </c>
      <c r="B8" t="s">
        <v>19</v>
      </c>
      <c r="C8" t="s">
        <v>9</v>
      </c>
      <c r="D8" t="s">
        <v>20</v>
      </c>
      <c r="E8" t="s">
        <v>9</v>
      </c>
      <c r="F8">
        <v>0.18819286900000001</v>
      </c>
      <c r="G8">
        <v>0.52486747499999997</v>
      </c>
      <c r="H8">
        <v>0.64093959300000003</v>
      </c>
      <c r="I8">
        <v>0.71428571399999996</v>
      </c>
      <c r="J8">
        <v>0.71428571399999996</v>
      </c>
      <c r="K8">
        <v>1</v>
      </c>
      <c r="L8">
        <v>1</v>
      </c>
      <c r="M8">
        <v>1</v>
      </c>
      <c r="N8">
        <f>F8*0.14+G8*0.21+H8*0.21+I8*0.08+J8*0.05+K8*0.05+L8*0.1+M8*0.16</f>
        <v>0.6740236287600001</v>
      </c>
      <c r="O8">
        <v>2.8333333330000001</v>
      </c>
      <c r="Q8" s="1">
        <v>5</v>
      </c>
      <c r="R8">
        <v>2.8333333330000001</v>
      </c>
      <c r="S8" s="1">
        <f t="shared" si="0"/>
        <v>2.5849625007211561</v>
      </c>
      <c r="T8" s="1">
        <f t="shared" si="1"/>
        <v>1.0960829537022503</v>
      </c>
      <c r="U8" s="1">
        <f>SUM(T$4:T8)</f>
        <v>8.5158696028084115</v>
      </c>
      <c r="V8" s="1">
        <v>11.821255968402674</v>
      </c>
      <c r="W8" s="1">
        <f t="shared" si="2"/>
        <v>0.72038619462861553</v>
      </c>
    </row>
    <row r="9" spans="1:23" x14ac:dyDescent="0.2">
      <c r="A9">
        <v>3251157</v>
      </c>
      <c r="B9" t="s">
        <v>15</v>
      </c>
      <c r="C9" t="s">
        <v>9</v>
      </c>
      <c r="D9" t="s">
        <v>16</v>
      </c>
      <c r="E9" t="s">
        <v>9</v>
      </c>
      <c r="F9">
        <v>3.0468485E-2</v>
      </c>
      <c r="G9">
        <v>0.60727775100000003</v>
      </c>
      <c r="H9">
        <v>0.709554613</v>
      </c>
      <c r="I9">
        <v>0.21428571399999999</v>
      </c>
      <c r="J9">
        <v>0.85714285700000004</v>
      </c>
      <c r="K9">
        <v>1</v>
      </c>
      <c r="L9">
        <v>1</v>
      </c>
      <c r="M9">
        <v>1</v>
      </c>
      <c r="N9">
        <f>F9*0.14+G9*0.21+H9*0.21+I9*0.08+J9*0.05+K9*0.05+L9*0.1+M9*0.16</f>
        <v>0.65080038431000009</v>
      </c>
      <c r="O9">
        <v>4</v>
      </c>
      <c r="Q9" s="1">
        <v>6</v>
      </c>
      <c r="R9">
        <v>4</v>
      </c>
      <c r="S9" s="1">
        <f t="shared" si="0"/>
        <v>2.8073549220576042</v>
      </c>
      <c r="T9" s="1">
        <f t="shared" si="1"/>
        <v>1.4248287484320887</v>
      </c>
      <c r="U9" s="1">
        <f>SUM(T$4:T9)</f>
        <v>9.9406983512405009</v>
      </c>
      <c r="V9" s="1">
        <v>12.652406071535991</v>
      </c>
      <c r="W9" s="1">
        <f t="shared" si="2"/>
        <v>0.78567651836625796</v>
      </c>
    </row>
    <row r="10" spans="1:23" x14ac:dyDescent="0.2">
      <c r="A10">
        <v>450669</v>
      </c>
      <c r="B10" t="s">
        <v>13</v>
      </c>
      <c r="C10" t="s">
        <v>9</v>
      </c>
      <c r="D10" t="s">
        <v>14</v>
      </c>
      <c r="E10" t="s">
        <v>9</v>
      </c>
      <c r="F10">
        <v>0.13012759800000001</v>
      </c>
      <c r="G10">
        <v>0.55680561100000003</v>
      </c>
      <c r="H10">
        <v>0.778722048</v>
      </c>
      <c r="I10">
        <v>0.21428571399999999</v>
      </c>
      <c r="J10">
        <v>0.28571428599999998</v>
      </c>
      <c r="K10">
        <v>1</v>
      </c>
      <c r="L10">
        <v>1</v>
      </c>
      <c r="M10">
        <v>1</v>
      </c>
      <c r="N10">
        <f>F10*0.14+G10*0.21+H10*0.21+I10*0.08+J10*0.05+K10*0.05+L10*0.1+M10*0.16</f>
        <v>0.64010724353000004</v>
      </c>
      <c r="O10">
        <v>4.3333333329999997</v>
      </c>
      <c r="Q10" s="1">
        <v>7</v>
      </c>
      <c r="R10">
        <v>4.3333333329999997</v>
      </c>
      <c r="S10" s="1">
        <f t="shared" si="0"/>
        <v>3</v>
      </c>
      <c r="T10" s="1">
        <f t="shared" si="1"/>
        <v>1.4444444443333333</v>
      </c>
      <c r="U10" s="1">
        <f>SUM(T$4:T10)</f>
        <v>11.385142795573834</v>
      </c>
      <c r="V10" s="1">
        <v>13.207961627202657</v>
      </c>
      <c r="W10" s="1">
        <f t="shared" si="2"/>
        <v>0.86199090494973818</v>
      </c>
    </row>
    <row r="11" spans="1:23" x14ac:dyDescent="0.2">
      <c r="A11">
        <v>1830847</v>
      </c>
      <c r="B11" t="s">
        <v>17</v>
      </c>
      <c r="C11" t="s">
        <v>9</v>
      </c>
      <c r="D11" t="s">
        <v>18</v>
      </c>
      <c r="E11" t="s">
        <v>9</v>
      </c>
      <c r="F11">
        <v>0.19767937499999999</v>
      </c>
      <c r="G11">
        <v>0.72968840599999996</v>
      </c>
      <c r="H11">
        <v>0.85422498000000002</v>
      </c>
      <c r="I11">
        <v>0.928571429</v>
      </c>
      <c r="J11">
        <v>0.71428571399999996</v>
      </c>
      <c r="K11">
        <v>0</v>
      </c>
      <c r="L11">
        <v>1</v>
      </c>
      <c r="M11">
        <v>0.33333333300000001</v>
      </c>
      <c r="N11">
        <f>F11*0.14+G11*0.21+H11*0.21+I11*0.08+J11*0.05+K11*0.05+L11*0.1+M11*0.16</f>
        <v>0.62363025685999995</v>
      </c>
      <c r="O11">
        <v>3.3333333330000001</v>
      </c>
      <c r="Q11" s="1">
        <v>8</v>
      </c>
      <c r="R11">
        <v>3.3333333330000001</v>
      </c>
      <c r="S11" s="1">
        <f t="shared" si="0"/>
        <v>3.1699250014423126</v>
      </c>
      <c r="T11" s="1">
        <f t="shared" si="1"/>
        <v>1.0515495891806075</v>
      </c>
      <c r="U11" s="1">
        <f>SUM(T$4:T11)</f>
        <v>12.436692384754442</v>
      </c>
      <c r="V11" s="1">
        <v>13.68115894238125</v>
      </c>
      <c r="W11" s="1">
        <f t="shared" si="2"/>
        <v>0.90903792852141196</v>
      </c>
    </row>
    <row r="12" spans="1:23" x14ac:dyDescent="0.2">
      <c r="A12">
        <v>1943697</v>
      </c>
      <c r="B12" t="s">
        <v>28</v>
      </c>
      <c r="F12">
        <v>0.17511009499999999</v>
      </c>
      <c r="G12">
        <v>0.75345218199999997</v>
      </c>
      <c r="H12">
        <v>0.81334704199999996</v>
      </c>
      <c r="I12">
        <v>1</v>
      </c>
      <c r="J12">
        <v>0.71428571399999996</v>
      </c>
      <c r="K12">
        <v>0</v>
      </c>
      <c r="L12">
        <v>0</v>
      </c>
      <c r="M12">
        <v>0</v>
      </c>
      <c r="N12">
        <f>F12*0.14+G12*0.21+H12*0.21+I12*0.08+J12*0.05+K12*0.05+L12*0.1+M12*0.16</f>
        <v>0.46925753604000003</v>
      </c>
      <c r="O12">
        <v>0.66666666699999999</v>
      </c>
      <c r="Q12" s="1">
        <v>9</v>
      </c>
      <c r="R12">
        <v>0.66666666699999999</v>
      </c>
      <c r="S12" s="1">
        <f t="shared" si="0"/>
        <v>3.3219280948873626</v>
      </c>
      <c r="T12" s="1">
        <f t="shared" si="1"/>
        <v>0.20068666387633077</v>
      </c>
      <c r="U12" s="1">
        <f>SUM(T$4:T12)</f>
        <v>12.637379048630773</v>
      </c>
      <c r="V12" s="1">
        <v>13.881845606257581</v>
      </c>
      <c r="W12" s="1">
        <f t="shared" si="2"/>
        <v>0.91035294636429076</v>
      </c>
    </row>
    <row r="13" spans="1:23" x14ac:dyDescent="0.2">
      <c r="A13">
        <v>201972</v>
      </c>
      <c r="B13" t="s">
        <v>27</v>
      </c>
      <c r="C13" t="s">
        <v>9</v>
      </c>
      <c r="D13" t="s">
        <v>9</v>
      </c>
      <c r="E13" t="s">
        <v>9</v>
      </c>
      <c r="F13">
        <v>7.6938318000000006E-2</v>
      </c>
      <c r="G13">
        <v>0.43562257300000001</v>
      </c>
      <c r="H13">
        <v>0.26136449</v>
      </c>
      <c r="I13">
        <v>0.71428571399999996</v>
      </c>
      <c r="J13">
        <v>0.571428571</v>
      </c>
      <c r="K13">
        <v>1</v>
      </c>
      <c r="L13">
        <v>0</v>
      </c>
      <c r="M13">
        <v>0</v>
      </c>
      <c r="N13">
        <f>F13*0.14+G13*0.21+H13*0.21+I13*0.08+J13*0.05+K13*0.05+L13*0.1+M13*0.16</f>
        <v>0.29285293342000002</v>
      </c>
      <c r="O13">
        <v>0.66666666699999999</v>
      </c>
      <c r="Q13" s="1">
        <v>10</v>
      </c>
      <c r="R13">
        <v>0.66666666699999999</v>
      </c>
      <c r="S13" s="1">
        <f t="shared" si="0"/>
        <v>3.4594316186372978</v>
      </c>
      <c r="T13" s="1">
        <f t="shared" si="1"/>
        <v>0.19270988430828015</v>
      </c>
      <c r="U13" s="1">
        <f>SUM(T$4:T13)</f>
        <v>12.830088932939054</v>
      </c>
      <c r="V13" s="1">
        <v>14.074555490565862</v>
      </c>
      <c r="W13" s="1">
        <f t="shared" si="2"/>
        <v>0.91158040064135804</v>
      </c>
    </row>
  </sheetData>
  <sortState ref="A4:O13">
    <sortCondition descending="1" ref="N4:N1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topLeftCell="L1" workbookViewId="0">
      <selection activeCell="W5" sqref="W5"/>
    </sheetView>
  </sheetViews>
  <sheetFormatPr baseColWidth="10" defaultRowHeight="16" x14ac:dyDescent="0.2"/>
  <sheetData>
    <row r="1" spans="1:23" x14ac:dyDescent="0.2"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29</v>
      </c>
      <c r="M1" t="s">
        <v>6</v>
      </c>
      <c r="N1" s="1" t="s">
        <v>30</v>
      </c>
      <c r="O1" t="s">
        <v>7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36</v>
      </c>
      <c r="V1" s="1" t="s">
        <v>35</v>
      </c>
      <c r="W1" s="1" t="s">
        <v>37</v>
      </c>
    </row>
    <row r="2" spans="1:23" x14ac:dyDescent="0.2">
      <c r="A2">
        <v>3663888</v>
      </c>
      <c r="B2" t="s">
        <v>8</v>
      </c>
      <c r="C2" t="s">
        <v>9</v>
      </c>
      <c r="D2" t="s">
        <v>10</v>
      </c>
      <c r="E2" t="s">
        <v>9</v>
      </c>
      <c r="F2">
        <v>1</v>
      </c>
      <c r="G2">
        <v>1.0000001190000001</v>
      </c>
      <c r="H2">
        <v>0.99999988100000003</v>
      </c>
      <c r="I2">
        <v>0</v>
      </c>
      <c r="J2">
        <v>0</v>
      </c>
      <c r="K2">
        <v>0</v>
      </c>
      <c r="L2">
        <v>1</v>
      </c>
      <c r="M2">
        <v>1</v>
      </c>
      <c r="N2">
        <f>F2*0.18+G2*0.25+H2*0.25+L2*0.13+M2*0.19</f>
        <v>1</v>
      </c>
      <c r="Q2" s="1"/>
      <c r="R2" s="1"/>
      <c r="S2" s="1"/>
      <c r="T2" s="1"/>
      <c r="U2" s="1"/>
      <c r="V2" s="1"/>
      <c r="W2" s="1"/>
    </row>
    <row r="3" spans="1:23" x14ac:dyDescent="0.2">
      <c r="I3">
        <v>0</v>
      </c>
      <c r="J3">
        <v>0</v>
      </c>
      <c r="K3">
        <v>0</v>
      </c>
      <c r="Q3" s="1"/>
      <c r="R3" s="1"/>
      <c r="S3" s="1"/>
      <c r="T3" s="1"/>
      <c r="U3" s="1"/>
      <c r="V3" s="1"/>
      <c r="W3" s="1"/>
    </row>
    <row r="4" spans="1:23" x14ac:dyDescent="0.2">
      <c r="A4">
        <v>3763188</v>
      </c>
      <c r="B4" t="s">
        <v>11</v>
      </c>
      <c r="C4" t="s">
        <v>9</v>
      </c>
      <c r="D4" t="s">
        <v>12</v>
      </c>
      <c r="E4" t="s">
        <v>9</v>
      </c>
      <c r="F4">
        <v>0.32824752299999999</v>
      </c>
      <c r="G4">
        <v>0.84443032699999998</v>
      </c>
      <c r="H4">
        <v>0.84049451399999997</v>
      </c>
      <c r="I4">
        <v>0</v>
      </c>
      <c r="J4">
        <v>0</v>
      </c>
      <c r="K4">
        <v>0</v>
      </c>
      <c r="L4">
        <v>1</v>
      </c>
      <c r="M4">
        <v>1</v>
      </c>
      <c r="N4">
        <f>F4*0.18+G4*0.25+H4*0.25+L4*0.13+M4*0.19</f>
        <v>0.80031576439000007</v>
      </c>
      <c r="O4">
        <v>4.5555555559999998</v>
      </c>
      <c r="Q4" s="1">
        <v>1</v>
      </c>
      <c r="R4">
        <v>4.5555555559999998</v>
      </c>
      <c r="S4" s="1">
        <f>LOG(Q4+1, 2)</f>
        <v>1</v>
      </c>
      <c r="T4" s="1">
        <f>R4/S4</f>
        <v>4.5555555559999998</v>
      </c>
      <c r="U4" s="1">
        <f>T4</f>
        <v>4.5555555559999998</v>
      </c>
      <c r="V4" s="1">
        <v>4.5555555559999998</v>
      </c>
      <c r="W4" s="1">
        <f>U4/V4</f>
        <v>1</v>
      </c>
    </row>
    <row r="5" spans="1:23" x14ac:dyDescent="0.2">
      <c r="A5">
        <v>114931</v>
      </c>
      <c r="B5" t="s">
        <v>23</v>
      </c>
      <c r="C5" t="s">
        <v>9</v>
      </c>
      <c r="D5" t="s">
        <v>24</v>
      </c>
      <c r="E5" t="s">
        <v>9</v>
      </c>
      <c r="F5">
        <v>0.10508888299999999</v>
      </c>
      <c r="G5">
        <v>0.59406858699999998</v>
      </c>
      <c r="H5">
        <v>0.79665720500000003</v>
      </c>
      <c r="I5">
        <v>0</v>
      </c>
      <c r="J5">
        <v>0</v>
      </c>
      <c r="K5">
        <v>0</v>
      </c>
      <c r="L5">
        <v>1</v>
      </c>
      <c r="M5">
        <v>1</v>
      </c>
      <c r="N5">
        <f>F5*0.18+G5*0.25+H5*0.25+L5*0.13+M5*0.19</f>
        <v>0.68659744694000002</v>
      </c>
      <c r="O5">
        <v>1.6666666670000001</v>
      </c>
      <c r="Q5" s="1">
        <v>2</v>
      </c>
      <c r="R5">
        <v>1.6666666670000001</v>
      </c>
      <c r="S5" s="1">
        <f t="shared" ref="S5:S13" si="0">LOG(Q5+1, 2)</f>
        <v>1.5849625007211563</v>
      </c>
      <c r="T5" s="1">
        <f t="shared" ref="T5:T13" si="1">R5/S5</f>
        <v>1.0515495894960722</v>
      </c>
      <c r="U5" s="1">
        <f>SUM(T$4:T5)</f>
        <v>5.6071051454960719</v>
      </c>
      <c r="V5" s="1">
        <v>7.2895844879326717</v>
      </c>
      <c r="W5" s="1">
        <f t="shared" ref="W5:W13" si="2">U5/V5</f>
        <v>0.76919406788935496</v>
      </c>
    </row>
    <row r="6" spans="1:23" x14ac:dyDescent="0.2">
      <c r="A6">
        <v>450669</v>
      </c>
      <c r="B6" t="s">
        <v>13</v>
      </c>
      <c r="C6" t="s">
        <v>9</v>
      </c>
      <c r="D6" t="s">
        <v>14</v>
      </c>
      <c r="E6" t="s">
        <v>9</v>
      </c>
      <c r="F6">
        <v>0.13012759800000001</v>
      </c>
      <c r="G6">
        <v>0.55680561100000003</v>
      </c>
      <c r="H6">
        <v>0.778722048</v>
      </c>
      <c r="I6">
        <v>0</v>
      </c>
      <c r="J6">
        <v>0</v>
      </c>
      <c r="K6">
        <v>0</v>
      </c>
      <c r="L6">
        <v>1</v>
      </c>
      <c r="M6">
        <v>1</v>
      </c>
      <c r="N6">
        <f>F6*0.18+G6*0.25+H6*0.25+L6*0.13+M6*0.19</f>
        <v>0.67730488239000008</v>
      </c>
      <c r="O6">
        <v>4.3333333329999997</v>
      </c>
      <c r="Q6" s="1">
        <v>3</v>
      </c>
      <c r="R6">
        <v>4.3333333329999997</v>
      </c>
      <c r="S6" s="1">
        <f t="shared" si="0"/>
        <v>2</v>
      </c>
      <c r="T6" s="1">
        <f t="shared" si="1"/>
        <v>2.1666666664999998</v>
      </c>
      <c r="U6" s="1">
        <f>SUM(T$4:T6)</f>
        <v>7.7737718119960721</v>
      </c>
      <c r="V6" s="1">
        <v>9.2895844879326717</v>
      </c>
      <c r="W6" s="1">
        <f t="shared" si="2"/>
        <v>0.8368266440866472</v>
      </c>
    </row>
    <row r="7" spans="1:23" x14ac:dyDescent="0.2">
      <c r="A7">
        <v>2181188</v>
      </c>
      <c r="B7" t="s">
        <v>25</v>
      </c>
      <c r="C7" t="s">
        <v>9</v>
      </c>
      <c r="D7" t="s">
        <v>26</v>
      </c>
      <c r="E7" t="s">
        <v>9</v>
      </c>
      <c r="F7">
        <v>0.14180806700000001</v>
      </c>
      <c r="G7">
        <v>0.62892305900000001</v>
      </c>
      <c r="H7">
        <v>0.63948077000000003</v>
      </c>
      <c r="I7">
        <v>0</v>
      </c>
      <c r="J7">
        <v>0</v>
      </c>
      <c r="K7">
        <v>0</v>
      </c>
      <c r="L7">
        <v>1</v>
      </c>
      <c r="M7">
        <v>1</v>
      </c>
      <c r="N7">
        <f>F7*0.18+G7*0.25+H7*0.25+L7*0.13+M7*0.19</f>
        <v>0.66262640931000005</v>
      </c>
      <c r="O7">
        <v>1.5</v>
      </c>
      <c r="Q7" s="1">
        <v>4</v>
      </c>
      <c r="R7">
        <v>1.5</v>
      </c>
      <c r="S7" s="1">
        <f t="shared" si="0"/>
        <v>2.3219280948873622</v>
      </c>
      <c r="T7" s="1">
        <f t="shared" si="1"/>
        <v>0.64601483711008967</v>
      </c>
      <c r="U7" s="1">
        <f>SUM(T$4:T7)</f>
        <v>8.419786649106161</v>
      </c>
      <c r="V7" s="1">
        <v>10.725173014700424</v>
      </c>
      <c r="W7" s="1">
        <f t="shared" si="2"/>
        <v>0.7850490278865998</v>
      </c>
    </row>
    <row r="8" spans="1:23" x14ac:dyDescent="0.2">
      <c r="A8">
        <v>3251157</v>
      </c>
      <c r="B8" t="s">
        <v>15</v>
      </c>
      <c r="C8" t="s">
        <v>9</v>
      </c>
      <c r="D8" t="s">
        <v>16</v>
      </c>
      <c r="E8" t="s">
        <v>9</v>
      </c>
      <c r="F8">
        <v>3.0468485E-2</v>
      </c>
      <c r="G8">
        <v>0.60727775100000003</v>
      </c>
      <c r="H8">
        <v>0.709554613</v>
      </c>
      <c r="I8">
        <v>0</v>
      </c>
      <c r="J8">
        <v>0</v>
      </c>
      <c r="K8">
        <v>0</v>
      </c>
      <c r="L8">
        <v>1</v>
      </c>
      <c r="M8">
        <v>1</v>
      </c>
      <c r="N8">
        <f>F8*0.18+G8*0.25+H8*0.25+L8*0.13+M8*0.19</f>
        <v>0.65469241830000002</v>
      </c>
      <c r="O8">
        <v>4</v>
      </c>
      <c r="Q8" s="1">
        <v>5</v>
      </c>
      <c r="R8">
        <v>4</v>
      </c>
      <c r="S8" s="1">
        <f t="shared" si="0"/>
        <v>2.5849625007211561</v>
      </c>
      <c r="T8" s="1">
        <f t="shared" si="1"/>
        <v>1.5474112289381665</v>
      </c>
      <c r="U8" s="1">
        <f>SUM(T$4:T8)</f>
        <v>9.9671978780443276</v>
      </c>
      <c r="V8" s="1">
        <v>11.821255968402674</v>
      </c>
      <c r="W8" s="1">
        <f t="shared" si="2"/>
        <v>0.84315895913986605</v>
      </c>
    </row>
    <row r="9" spans="1:23" x14ac:dyDescent="0.2">
      <c r="A9">
        <v>2758956</v>
      </c>
      <c r="B9" t="s">
        <v>21</v>
      </c>
      <c r="C9" t="s">
        <v>9</v>
      </c>
      <c r="D9" t="s">
        <v>22</v>
      </c>
      <c r="E9" t="s">
        <v>9</v>
      </c>
      <c r="F9">
        <v>0.122059694</v>
      </c>
      <c r="G9">
        <v>0.56433892299999999</v>
      </c>
      <c r="H9">
        <v>0.68630874200000003</v>
      </c>
      <c r="I9">
        <v>0</v>
      </c>
      <c r="J9">
        <v>0</v>
      </c>
      <c r="K9">
        <v>0</v>
      </c>
      <c r="L9">
        <v>1</v>
      </c>
      <c r="M9">
        <v>1</v>
      </c>
      <c r="N9">
        <f>F9*0.18+G9*0.25+H9*0.25+L9*0.13+M9*0.19</f>
        <v>0.65463266116999996</v>
      </c>
      <c r="O9">
        <v>2.3333333330000001</v>
      </c>
      <c r="Q9" s="1">
        <v>6</v>
      </c>
      <c r="R9">
        <v>2.3333333330000001</v>
      </c>
      <c r="S9" s="1">
        <f t="shared" si="0"/>
        <v>2.8073549220576042</v>
      </c>
      <c r="T9" s="1">
        <f t="shared" si="1"/>
        <v>0.83115010313331605</v>
      </c>
      <c r="U9" s="1">
        <f>SUM(T$4:T9)</f>
        <v>10.798347981177644</v>
      </c>
      <c r="V9" s="1">
        <v>12.652406071535991</v>
      </c>
      <c r="W9" s="1">
        <f t="shared" si="2"/>
        <v>0.85346201506056585</v>
      </c>
    </row>
    <row r="10" spans="1:23" x14ac:dyDescent="0.2">
      <c r="A10">
        <v>1170767</v>
      </c>
      <c r="B10" t="s">
        <v>19</v>
      </c>
      <c r="C10" t="s">
        <v>9</v>
      </c>
      <c r="D10" t="s">
        <v>20</v>
      </c>
      <c r="E10" t="s">
        <v>9</v>
      </c>
      <c r="F10">
        <v>0.18819286900000001</v>
      </c>
      <c r="G10">
        <v>0.52486747499999997</v>
      </c>
      <c r="H10">
        <v>0.64093959300000003</v>
      </c>
      <c r="I10">
        <v>0</v>
      </c>
      <c r="J10">
        <v>0</v>
      </c>
      <c r="K10">
        <v>0</v>
      </c>
      <c r="L10">
        <v>1</v>
      </c>
      <c r="M10">
        <v>1</v>
      </c>
      <c r="N10">
        <f>F10*0.18+G10*0.25+H10*0.25+L10*0.13+M10*0.19</f>
        <v>0.6453264834200001</v>
      </c>
      <c r="O10">
        <v>2.8333333330000001</v>
      </c>
      <c r="Q10" s="1">
        <v>7</v>
      </c>
      <c r="R10">
        <v>2.8333333330000001</v>
      </c>
      <c r="S10" s="1">
        <f t="shared" si="0"/>
        <v>3</v>
      </c>
      <c r="T10" s="1">
        <f t="shared" si="1"/>
        <v>0.94444444433333341</v>
      </c>
      <c r="U10" s="1">
        <f>SUM(T$4:T10)</f>
        <v>11.742792425510977</v>
      </c>
      <c r="V10" s="1">
        <v>13.207961627202657</v>
      </c>
      <c r="W10" s="1">
        <f t="shared" si="2"/>
        <v>0.88906924148885558</v>
      </c>
    </row>
    <row r="11" spans="1:23" x14ac:dyDescent="0.2">
      <c r="A11">
        <v>1830847</v>
      </c>
      <c r="B11" t="s">
        <v>17</v>
      </c>
      <c r="C11" t="s">
        <v>9</v>
      </c>
      <c r="D11" t="s">
        <v>18</v>
      </c>
      <c r="E11" t="s">
        <v>9</v>
      </c>
      <c r="F11">
        <v>0.19767937499999999</v>
      </c>
      <c r="G11">
        <v>0.72968840599999996</v>
      </c>
      <c r="H11">
        <v>0.85422498000000002</v>
      </c>
      <c r="I11">
        <v>0</v>
      </c>
      <c r="J11">
        <v>0</v>
      </c>
      <c r="K11">
        <v>0</v>
      </c>
      <c r="L11">
        <v>1</v>
      </c>
      <c r="M11">
        <v>0.33333333300000001</v>
      </c>
      <c r="N11">
        <f>F11*0.18+G11*0.25+H11*0.25+L11*0.13+M11*0.19</f>
        <v>0.62489396727000002</v>
      </c>
      <c r="O11">
        <v>3.3333333330000001</v>
      </c>
      <c r="Q11" s="1">
        <v>8</v>
      </c>
      <c r="R11">
        <v>3.3333333330000001</v>
      </c>
      <c r="S11" s="1">
        <f t="shared" si="0"/>
        <v>3.1699250014423126</v>
      </c>
      <c r="T11" s="1">
        <f t="shared" si="1"/>
        <v>1.0515495891806075</v>
      </c>
      <c r="U11" s="1">
        <f>SUM(T$4:T11)</f>
        <v>12.794342014691585</v>
      </c>
      <c r="V11" s="1">
        <v>13.68115894238125</v>
      </c>
      <c r="W11" s="1">
        <f t="shared" si="2"/>
        <v>0.93517969263974421</v>
      </c>
    </row>
    <row r="12" spans="1:23" x14ac:dyDescent="0.2">
      <c r="A12">
        <v>1943697</v>
      </c>
      <c r="B12" t="s">
        <v>28</v>
      </c>
      <c r="F12">
        <v>0.17511009499999999</v>
      </c>
      <c r="G12">
        <v>0.75345218199999997</v>
      </c>
      <c r="H12">
        <v>0.81334704199999996</v>
      </c>
      <c r="I12">
        <v>0</v>
      </c>
      <c r="J12">
        <v>0</v>
      </c>
      <c r="K12">
        <v>0</v>
      </c>
      <c r="L12">
        <v>0</v>
      </c>
      <c r="M12">
        <v>0</v>
      </c>
      <c r="N12">
        <f>F12*0.18+G12*0.25+H12*0.25+L12*0.13+M12*0.19</f>
        <v>0.4232196231</v>
      </c>
      <c r="O12">
        <v>0.66666666699999999</v>
      </c>
      <c r="Q12" s="1">
        <v>9</v>
      </c>
      <c r="R12">
        <v>0.66666666699999999</v>
      </c>
      <c r="S12" s="1">
        <f t="shared" si="0"/>
        <v>3.3219280948873626</v>
      </c>
      <c r="T12" s="1">
        <f t="shared" si="1"/>
        <v>0.20068666387633077</v>
      </c>
      <c r="U12" s="1">
        <f>SUM(T$4:T12)</f>
        <v>12.995028678567916</v>
      </c>
      <c r="V12" s="1">
        <v>13.881845606257581</v>
      </c>
      <c r="W12" s="1">
        <f t="shared" si="2"/>
        <v>0.93611678498355355</v>
      </c>
    </row>
    <row r="13" spans="1:23" x14ac:dyDescent="0.2">
      <c r="A13">
        <v>201972</v>
      </c>
      <c r="B13" t="s">
        <v>27</v>
      </c>
      <c r="C13" t="s">
        <v>9</v>
      </c>
      <c r="D13" t="s">
        <v>9</v>
      </c>
      <c r="E13" t="s">
        <v>9</v>
      </c>
      <c r="F13">
        <v>7.6938318000000006E-2</v>
      </c>
      <c r="G13">
        <v>0.43562257300000001</v>
      </c>
      <c r="H13">
        <v>0.26136449</v>
      </c>
      <c r="I13">
        <v>0</v>
      </c>
      <c r="J13">
        <v>0</v>
      </c>
      <c r="K13">
        <v>0</v>
      </c>
      <c r="L13">
        <v>0</v>
      </c>
      <c r="M13">
        <v>0</v>
      </c>
      <c r="N13">
        <f>F13*0.18+G13*0.25+H13*0.25+L13*0.13+M13*0.19</f>
        <v>0.18809566299000002</v>
      </c>
      <c r="O13">
        <v>0.66666666699999999</v>
      </c>
      <c r="Q13" s="1">
        <v>10</v>
      </c>
      <c r="R13">
        <v>0.66666666699999999</v>
      </c>
      <c r="S13" s="1">
        <f t="shared" si="0"/>
        <v>3.4594316186372978</v>
      </c>
      <c r="T13" s="1">
        <f t="shared" si="1"/>
        <v>0.19270988430828015</v>
      </c>
      <c r="U13" s="1">
        <f>SUM(T$4:T13)</f>
        <v>13.187738562876197</v>
      </c>
      <c r="V13" s="1">
        <v>14.074555490565862</v>
      </c>
      <c r="W13" s="1">
        <f t="shared" si="2"/>
        <v>0.93699147882261036</v>
      </c>
    </row>
  </sheetData>
  <sortState ref="A4:O13">
    <sortCondition descending="1" ref="N4:N1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opLeftCell="G1" workbookViewId="0">
      <selection activeCell="L4" sqref="L4"/>
    </sheetView>
  </sheetViews>
  <sheetFormatPr baseColWidth="10" defaultRowHeight="16" x14ac:dyDescent="0.2"/>
  <sheetData>
    <row r="1" spans="1:21" x14ac:dyDescent="0.2"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s="1" t="s">
        <v>30</v>
      </c>
      <c r="M1" t="s">
        <v>7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36</v>
      </c>
      <c r="T1" s="1" t="s">
        <v>35</v>
      </c>
      <c r="U1" s="1" t="s">
        <v>37</v>
      </c>
    </row>
    <row r="2" spans="1:21" x14ac:dyDescent="0.2">
      <c r="A2">
        <v>3663888</v>
      </c>
      <c r="B2" t="s">
        <v>8</v>
      </c>
      <c r="C2" t="s">
        <v>9</v>
      </c>
      <c r="D2" t="s">
        <v>10</v>
      </c>
      <c r="E2" t="s">
        <v>9</v>
      </c>
      <c r="F2">
        <v>1</v>
      </c>
      <c r="G2">
        <v>1.0000001190000001</v>
      </c>
      <c r="H2">
        <v>0.99999988100000003</v>
      </c>
      <c r="I2">
        <v>1</v>
      </c>
      <c r="J2">
        <v>1</v>
      </c>
      <c r="K2">
        <v>0</v>
      </c>
      <c r="L2">
        <f>F2*0.19+G2*0.25+H2*0.26+I2*0.12+J2*0.09+K2*0.09</f>
        <v>0.90999999881000004</v>
      </c>
      <c r="O2" s="1"/>
      <c r="P2" s="1"/>
      <c r="Q2" s="1"/>
      <c r="R2" s="1"/>
      <c r="S2" s="1"/>
      <c r="T2" s="1"/>
      <c r="U2" s="1"/>
    </row>
    <row r="3" spans="1:21" x14ac:dyDescent="0.2">
      <c r="O3" s="1"/>
      <c r="P3" s="1"/>
      <c r="Q3" s="1"/>
      <c r="R3" s="1"/>
      <c r="S3" s="1"/>
      <c r="T3" s="1"/>
      <c r="U3" s="1"/>
    </row>
    <row r="4" spans="1:21" x14ac:dyDescent="0.2">
      <c r="A4">
        <v>3763188</v>
      </c>
      <c r="B4" t="s">
        <v>11</v>
      </c>
      <c r="C4" t="s">
        <v>9</v>
      </c>
      <c r="D4" t="s">
        <v>12</v>
      </c>
      <c r="E4" t="s">
        <v>9</v>
      </c>
      <c r="F4">
        <v>0.32824752299999999</v>
      </c>
      <c r="G4">
        <v>0.84443032699999998</v>
      </c>
      <c r="H4">
        <v>0.84049451399999997</v>
      </c>
      <c r="I4">
        <v>0.78571428600000004</v>
      </c>
      <c r="J4">
        <v>0.85714285700000004</v>
      </c>
      <c r="K4">
        <v>0</v>
      </c>
      <c r="L4">
        <f>F4*0.19+G4*0.25+H4*0.26+I4*0.12+J4*0.09+K4*0.09</f>
        <v>0.66343175621000006</v>
      </c>
      <c r="M4">
        <v>4.5555555559999998</v>
      </c>
      <c r="O4" s="1">
        <v>1</v>
      </c>
      <c r="P4">
        <v>4.5555555559999998</v>
      </c>
      <c r="Q4" s="1">
        <f>LOG(O4+1, 2)</f>
        <v>1</v>
      </c>
      <c r="R4" s="1">
        <f>P4/Q4</f>
        <v>4.5555555559999998</v>
      </c>
      <c r="S4" s="1">
        <f>R4</f>
        <v>4.5555555559999998</v>
      </c>
      <c r="T4" s="1">
        <v>4.5555555559999998</v>
      </c>
      <c r="U4" s="1">
        <f>S4/T4</f>
        <v>1</v>
      </c>
    </row>
    <row r="5" spans="1:21" x14ac:dyDescent="0.2">
      <c r="A5">
        <v>1830847</v>
      </c>
      <c r="B5" t="s">
        <v>17</v>
      </c>
      <c r="C5" t="s">
        <v>9</v>
      </c>
      <c r="D5" t="s">
        <v>18</v>
      </c>
      <c r="E5" t="s">
        <v>9</v>
      </c>
      <c r="F5">
        <v>0.19767937499999999</v>
      </c>
      <c r="G5">
        <v>0.72968840599999996</v>
      </c>
      <c r="H5">
        <v>0.85422498000000002</v>
      </c>
      <c r="I5">
        <v>0.928571429</v>
      </c>
      <c r="J5">
        <v>0.71428571399999996</v>
      </c>
      <c r="K5">
        <v>0</v>
      </c>
      <c r="L5">
        <f>F5*0.19+G5*0.25+H5*0.26+I5*0.12+J5*0.09+K5*0.09</f>
        <v>0.61779396328999991</v>
      </c>
      <c r="M5">
        <v>3.3333333330000001</v>
      </c>
      <c r="O5" s="1">
        <v>2</v>
      </c>
      <c r="P5">
        <v>3.3333333330000001</v>
      </c>
      <c r="Q5" s="1">
        <f t="shared" ref="Q5:Q13" si="0">LOG(O5+1, 2)</f>
        <v>1.5849625007211563</v>
      </c>
      <c r="R5" s="1">
        <f t="shared" ref="R5:R13" si="1">P5/Q5</f>
        <v>2.103099178361215</v>
      </c>
      <c r="S5" s="1">
        <f>SUM(R$4:R5)</f>
        <v>6.6586547343612148</v>
      </c>
      <c r="T5" s="1">
        <v>7.2895844879326717</v>
      </c>
      <c r="U5" s="1">
        <f t="shared" ref="U5:U13" si="2">S5/T5</f>
        <v>0.91344777543687006</v>
      </c>
    </row>
    <row r="6" spans="1:21" x14ac:dyDescent="0.2">
      <c r="A6">
        <v>1943697</v>
      </c>
      <c r="B6" t="s">
        <v>28</v>
      </c>
      <c r="F6">
        <v>0.17511009499999999</v>
      </c>
      <c r="G6">
        <v>0.75345218199999997</v>
      </c>
      <c r="H6">
        <v>0.81334704199999996</v>
      </c>
      <c r="I6">
        <v>1</v>
      </c>
      <c r="J6">
        <v>0.71428571399999996</v>
      </c>
      <c r="K6">
        <v>0</v>
      </c>
      <c r="L6">
        <f>F6*0.19+G6*0.25+H6*0.26+I6*0.12+J6*0.09+K6*0.09</f>
        <v>0.61738990872999988</v>
      </c>
      <c r="M6">
        <v>0.66666666699999999</v>
      </c>
      <c r="O6" s="1">
        <v>3</v>
      </c>
      <c r="P6">
        <v>0.66666666699999999</v>
      </c>
      <c r="Q6" s="1">
        <f t="shared" si="0"/>
        <v>2</v>
      </c>
      <c r="R6" s="1">
        <f t="shared" si="1"/>
        <v>0.3333333335</v>
      </c>
      <c r="S6" s="1">
        <f>SUM(R$4:R6)</f>
        <v>6.9919880678612145</v>
      </c>
      <c r="T6" s="1">
        <v>9.2895844879326717</v>
      </c>
      <c r="U6" s="1">
        <f t="shared" si="2"/>
        <v>0.75266962445348617</v>
      </c>
    </row>
    <row r="7" spans="1:21" x14ac:dyDescent="0.2">
      <c r="A7">
        <v>114931</v>
      </c>
      <c r="B7" t="s">
        <v>23</v>
      </c>
      <c r="C7" t="s">
        <v>9</v>
      </c>
      <c r="D7" t="s">
        <v>24</v>
      </c>
      <c r="E7" t="s">
        <v>9</v>
      </c>
      <c r="F7">
        <v>0.10508888299999999</v>
      </c>
      <c r="G7">
        <v>0.59406858699999998</v>
      </c>
      <c r="H7">
        <v>0.79665720500000003</v>
      </c>
      <c r="I7">
        <v>0.71428571399999996</v>
      </c>
      <c r="J7">
        <v>0.71428571399999996</v>
      </c>
      <c r="K7">
        <v>1</v>
      </c>
      <c r="L7">
        <f>F7*0.19+G7*0.25+H7*0.26+I7*0.12+J7*0.09+K7*0.09</f>
        <v>0.61561490775999994</v>
      </c>
      <c r="M7">
        <v>1.6666666670000001</v>
      </c>
      <c r="O7" s="1">
        <v>4</v>
      </c>
      <c r="P7">
        <v>1.6666666670000001</v>
      </c>
      <c r="Q7" s="1">
        <f t="shared" si="0"/>
        <v>2.3219280948873622</v>
      </c>
      <c r="R7" s="1">
        <f t="shared" si="1"/>
        <v>0.71779426359921406</v>
      </c>
      <c r="S7" s="1">
        <f>SUM(R$4:R7)</f>
        <v>7.7097823314604286</v>
      </c>
      <c r="T7" s="1">
        <v>10.725173014700424</v>
      </c>
      <c r="U7" s="1">
        <f t="shared" si="2"/>
        <v>0.71884922703746035</v>
      </c>
    </row>
    <row r="8" spans="1:21" x14ac:dyDescent="0.2">
      <c r="A8">
        <v>2758956</v>
      </c>
      <c r="B8" t="s">
        <v>21</v>
      </c>
      <c r="C8" t="s">
        <v>9</v>
      </c>
      <c r="D8" t="s">
        <v>22</v>
      </c>
      <c r="E8" t="s">
        <v>9</v>
      </c>
      <c r="F8">
        <v>0.122059694</v>
      </c>
      <c r="G8">
        <v>0.56433892299999999</v>
      </c>
      <c r="H8">
        <v>0.68630874200000003</v>
      </c>
      <c r="I8">
        <v>0.85714285700000004</v>
      </c>
      <c r="J8">
        <v>0.85714285700000004</v>
      </c>
      <c r="K8">
        <v>1</v>
      </c>
      <c r="L8">
        <f>F8*0.19+G8*0.25+H8*0.26+I8*0.12+J8*0.09+K8*0.09</f>
        <v>0.61271634549999998</v>
      </c>
      <c r="M8">
        <v>2.3333333330000001</v>
      </c>
      <c r="O8" s="1">
        <v>5</v>
      </c>
      <c r="P8">
        <v>2.3333333330000001</v>
      </c>
      <c r="Q8" s="1">
        <f t="shared" si="0"/>
        <v>2.5849625007211561</v>
      </c>
      <c r="R8" s="1">
        <f t="shared" si="1"/>
        <v>0.90265655008497947</v>
      </c>
      <c r="S8" s="1">
        <f>SUM(R$4:R8)</f>
        <v>8.6124388815454083</v>
      </c>
      <c r="T8" s="1">
        <v>11.821255968402674</v>
      </c>
      <c r="U8" s="1">
        <f t="shared" si="2"/>
        <v>0.72855531633574366</v>
      </c>
    </row>
    <row r="9" spans="1:21" x14ac:dyDescent="0.2">
      <c r="A9">
        <v>1170767</v>
      </c>
      <c r="B9" t="s">
        <v>19</v>
      </c>
      <c r="C9" t="s">
        <v>9</v>
      </c>
      <c r="D9" t="s">
        <v>20</v>
      </c>
      <c r="E9" t="s">
        <v>9</v>
      </c>
      <c r="F9">
        <v>0.18819286900000001</v>
      </c>
      <c r="G9">
        <v>0.52486747499999997</v>
      </c>
      <c r="H9">
        <v>0.64093959300000003</v>
      </c>
      <c r="I9">
        <v>0.71428571399999996</v>
      </c>
      <c r="J9">
        <v>0.71428571399999996</v>
      </c>
      <c r="K9">
        <v>1</v>
      </c>
      <c r="L9">
        <f>F9*0.19+G9*0.25+H9*0.26+I9*0.12+J9*0.09+K9*0.09</f>
        <v>0.57361780797999995</v>
      </c>
      <c r="M9">
        <v>2.8333333330000001</v>
      </c>
      <c r="O9" s="1">
        <v>6</v>
      </c>
      <c r="P9">
        <v>2.8333333330000001</v>
      </c>
      <c r="Q9" s="1">
        <f t="shared" si="0"/>
        <v>2.8073549220576042</v>
      </c>
      <c r="R9" s="1">
        <f t="shared" si="1"/>
        <v>1.0092536966873271</v>
      </c>
      <c r="S9" s="1">
        <f>SUM(R$4:R9)</f>
        <v>9.6216925782327358</v>
      </c>
      <c r="T9" s="1">
        <v>12.652406071535991</v>
      </c>
      <c r="U9" s="1">
        <f t="shared" si="2"/>
        <v>0.76046346630294892</v>
      </c>
    </row>
    <row r="10" spans="1:21" x14ac:dyDescent="0.2">
      <c r="A10">
        <v>2181188</v>
      </c>
      <c r="B10" t="s">
        <v>25</v>
      </c>
      <c r="C10" t="s">
        <v>9</v>
      </c>
      <c r="D10" t="s">
        <v>26</v>
      </c>
      <c r="E10" t="s">
        <v>9</v>
      </c>
      <c r="F10">
        <v>0.14180806700000001</v>
      </c>
      <c r="G10">
        <v>0.62892305900000001</v>
      </c>
      <c r="H10">
        <v>0.63948077000000003</v>
      </c>
      <c r="I10">
        <v>0.571428571</v>
      </c>
      <c r="J10">
        <v>0.71428571399999996</v>
      </c>
      <c r="K10">
        <v>1</v>
      </c>
      <c r="L10">
        <f>F10*0.19+G10*0.25+H10*0.26+I10*0.12+J10*0.09+K10*0.09</f>
        <v>0.57329644045999995</v>
      </c>
      <c r="M10">
        <v>1.5</v>
      </c>
      <c r="O10" s="1">
        <v>7</v>
      </c>
      <c r="P10">
        <v>1.5</v>
      </c>
      <c r="Q10" s="1">
        <f t="shared" si="0"/>
        <v>3</v>
      </c>
      <c r="R10" s="1">
        <f t="shared" si="1"/>
        <v>0.5</v>
      </c>
      <c r="S10" s="1">
        <f>SUM(R$4:R10)</f>
        <v>10.121692578232736</v>
      </c>
      <c r="T10" s="1">
        <v>13.207961627202657</v>
      </c>
      <c r="U10" s="1">
        <f t="shared" si="2"/>
        <v>0.76633267599645738</v>
      </c>
    </row>
    <row r="11" spans="1:21" x14ac:dyDescent="0.2">
      <c r="A11">
        <v>3251157</v>
      </c>
      <c r="B11" t="s">
        <v>15</v>
      </c>
      <c r="C11" t="s">
        <v>9</v>
      </c>
      <c r="D11" t="s">
        <v>16</v>
      </c>
      <c r="E11" t="s">
        <v>9</v>
      </c>
      <c r="F11">
        <v>3.0468485E-2</v>
      </c>
      <c r="G11">
        <v>0.60727775100000003</v>
      </c>
      <c r="H11">
        <v>0.709554613</v>
      </c>
      <c r="I11">
        <v>0.21428571399999999</v>
      </c>
      <c r="J11">
        <v>0.85714285700000004</v>
      </c>
      <c r="K11">
        <v>1</v>
      </c>
      <c r="L11">
        <f>F11*0.19+G11*0.25+H11*0.26+I11*0.12+J11*0.09+K11*0.09</f>
        <v>0.53494979209000004</v>
      </c>
      <c r="M11">
        <v>4</v>
      </c>
      <c r="O11" s="1">
        <v>8</v>
      </c>
      <c r="P11">
        <v>4</v>
      </c>
      <c r="Q11" s="1">
        <f t="shared" si="0"/>
        <v>3.1699250014423126</v>
      </c>
      <c r="R11" s="1">
        <f t="shared" si="1"/>
        <v>1.2618595071429148</v>
      </c>
      <c r="S11" s="1">
        <f>SUM(R$4:R11)</f>
        <v>11.383552085375651</v>
      </c>
      <c r="T11" s="1">
        <v>13.68115894238125</v>
      </c>
      <c r="U11" s="1">
        <f t="shared" si="2"/>
        <v>0.83206050988208946</v>
      </c>
    </row>
    <row r="12" spans="1:21" x14ac:dyDescent="0.2">
      <c r="A12">
        <v>450669</v>
      </c>
      <c r="B12" t="s">
        <v>13</v>
      </c>
      <c r="C12" t="s">
        <v>9</v>
      </c>
      <c r="D12" t="s">
        <v>14</v>
      </c>
      <c r="E12" t="s">
        <v>9</v>
      </c>
      <c r="F12">
        <v>0.13012759800000001</v>
      </c>
      <c r="G12">
        <v>0.55680561100000003</v>
      </c>
      <c r="H12">
        <v>0.778722048</v>
      </c>
      <c r="I12">
        <v>0.21428571399999999</v>
      </c>
      <c r="J12">
        <v>0.28571428599999998</v>
      </c>
      <c r="K12">
        <v>1</v>
      </c>
      <c r="L12">
        <f>F12*0.19+G12*0.25+H12*0.26+I12*0.12+J12*0.09+K12*0.09</f>
        <v>0.50782195026999999</v>
      </c>
      <c r="M12">
        <v>4.3333333329999997</v>
      </c>
      <c r="O12" s="1">
        <v>9</v>
      </c>
      <c r="P12">
        <v>4.3333333329999997</v>
      </c>
      <c r="Q12" s="1">
        <f t="shared" si="0"/>
        <v>3.3219280948873626</v>
      </c>
      <c r="R12" s="1">
        <f t="shared" si="1"/>
        <v>1.3044633144435749</v>
      </c>
      <c r="S12" s="1">
        <f>SUM(R$4:R12)</f>
        <v>12.688015399819227</v>
      </c>
      <c r="T12" s="1">
        <v>13.881845606257581</v>
      </c>
      <c r="U12" s="1">
        <f t="shared" si="2"/>
        <v>0.91400061344147165</v>
      </c>
    </row>
    <row r="13" spans="1:21" x14ac:dyDescent="0.2">
      <c r="A13">
        <v>201972</v>
      </c>
      <c r="B13" t="s">
        <v>27</v>
      </c>
      <c r="C13" t="s">
        <v>9</v>
      </c>
      <c r="D13" t="s">
        <v>9</v>
      </c>
      <c r="E13" t="s">
        <v>9</v>
      </c>
      <c r="F13">
        <v>7.6938318000000006E-2</v>
      </c>
      <c r="G13">
        <v>0.43562257300000001</v>
      </c>
      <c r="H13">
        <v>0.26136449</v>
      </c>
      <c r="I13">
        <v>0.71428571399999996</v>
      </c>
      <c r="J13">
        <v>0.571428571</v>
      </c>
      <c r="K13">
        <v>1</v>
      </c>
      <c r="L13">
        <f>F13*0.19+G13*0.25+H13*0.26+I13*0.12+J13*0.09+K13*0.09</f>
        <v>0.41862154813999997</v>
      </c>
      <c r="M13">
        <v>0.66666666699999999</v>
      </c>
      <c r="O13" s="1">
        <v>10</v>
      </c>
      <c r="P13">
        <v>0.66666666699999999</v>
      </c>
      <c r="Q13" s="1">
        <f t="shared" si="0"/>
        <v>3.4594316186372978</v>
      </c>
      <c r="R13" s="1">
        <f t="shared" si="1"/>
        <v>0.19270988430828015</v>
      </c>
      <c r="S13" s="1">
        <f>SUM(R$4:R13)</f>
        <v>12.880725284127507</v>
      </c>
      <c r="T13" s="1">
        <v>14.074555490565862</v>
      </c>
      <c r="U13" s="1">
        <f t="shared" si="2"/>
        <v>0.91517812358347117</v>
      </c>
    </row>
  </sheetData>
  <sortState ref="A4:M13">
    <sortCondition descending="1" ref="L4:L1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opLeftCell="E1" workbookViewId="0">
      <selection activeCell="R5" sqref="R5"/>
    </sheetView>
  </sheetViews>
  <sheetFormatPr baseColWidth="10" defaultRowHeight="16" x14ac:dyDescent="0.2"/>
  <sheetData>
    <row r="1" spans="1:18" x14ac:dyDescent="0.2">
      <c r="F1" t="s">
        <v>0</v>
      </c>
      <c r="G1" t="s">
        <v>1</v>
      </c>
      <c r="H1" t="s">
        <v>2</v>
      </c>
      <c r="I1" s="1" t="s">
        <v>30</v>
      </c>
      <c r="J1" t="s">
        <v>7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36</v>
      </c>
      <c r="Q1" s="1" t="s">
        <v>35</v>
      </c>
      <c r="R1" s="1" t="s">
        <v>37</v>
      </c>
    </row>
    <row r="2" spans="1:18" x14ac:dyDescent="0.2">
      <c r="A2">
        <v>3663888</v>
      </c>
      <c r="B2" t="s">
        <v>8</v>
      </c>
      <c r="C2" t="s">
        <v>9</v>
      </c>
      <c r="D2" t="s">
        <v>10</v>
      </c>
      <c r="E2" t="s">
        <v>9</v>
      </c>
      <c r="F2">
        <v>1</v>
      </c>
      <c r="G2">
        <v>1.0000001190000001</v>
      </c>
      <c r="H2">
        <v>0.99999988100000003</v>
      </c>
      <c r="I2">
        <f>F2*0.3+G2*0.31+H2*0.39</f>
        <v>0.9999999904800001</v>
      </c>
      <c r="L2" s="1"/>
      <c r="M2" s="1"/>
      <c r="N2" s="1"/>
      <c r="O2" s="1"/>
      <c r="P2" s="1"/>
      <c r="Q2" s="1"/>
      <c r="R2" s="1"/>
    </row>
    <row r="3" spans="1:18" x14ac:dyDescent="0.2">
      <c r="L3" s="1"/>
      <c r="M3" s="1"/>
      <c r="N3" s="1"/>
      <c r="O3" s="1"/>
      <c r="P3" s="1"/>
      <c r="Q3" s="1"/>
      <c r="R3" s="1"/>
    </row>
    <row r="4" spans="1:18" x14ac:dyDescent="0.2">
      <c r="A4">
        <v>3763188</v>
      </c>
      <c r="B4" t="s">
        <v>11</v>
      </c>
      <c r="C4" t="s">
        <v>9</v>
      </c>
      <c r="D4" t="s">
        <v>12</v>
      </c>
      <c r="E4" t="s">
        <v>9</v>
      </c>
      <c r="F4">
        <v>0.32824752299999999</v>
      </c>
      <c r="G4">
        <v>0.84443032699999998</v>
      </c>
      <c r="H4">
        <v>0.84049451399999997</v>
      </c>
      <c r="I4">
        <f>F4*0.3+G4*0.31+H4*0.39</f>
        <v>0.68804051873000005</v>
      </c>
      <c r="J4">
        <v>4.5555555559999998</v>
      </c>
      <c r="L4" s="1">
        <v>1</v>
      </c>
      <c r="M4">
        <v>4.5555555559999998</v>
      </c>
      <c r="N4" s="1">
        <f>LOG(L4+1, 2)</f>
        <v>1</v>
      </c>
      <c r="O4" s="1">
        <f>M4/N4</f>
        <v>4.5555555559999998</v>
      </c>
      <c r="P4" s="1">
        <f>O4</f>
        <v>4.5555555559999998</v>
      </c>
      <c r="Q4" s="1">
        <v>4.5555555559999998</v>
      </c>
      <c r="R4" s="1">
        <f>P4/Q4</f>
        <v>1</v>
      </c>
    </row>
    <row r="5" spans="1:18" x14ac:dyDescent="0.2">
      <c r="A5">
        <v>1830847</v>
      </c>
      <c r="B5" t="s">
        <v>17</v>
      </c>
      <c r="C5" t="s">
        <v>9</v>
      </c>
      <c r="D5" t="s">
        <v>18</v>
      </c>
      <c r="E5" t="s">
        <v>9</v>
      </c>
      <c r="F5">
        <v>0.19767937499999999</v>
      </c>
      <c r="G5">
        <v>0.72968840599999996</v>
      </c>
      <c r="H5">
        <v>0.85422498000000002</v>
      </c>
      <c r="I5">
        <f>F5*0.3+G5*0.31+H5*0.39</f>
        <v>0.61865496056000002</v>
      </c>
      <c r="J5">
        <v>3.3333333330000001</v>
      </c>
      <c r="L5" s="1">
        <v>2</v>
      </c>
      <c r="M5">
        <v>3.3333333330000001</v>
      </c>
      <c r="N5" s="1">
        <f t="shared" ref="N5:N13" si="0">LOG(L5+1, 2)</f>
        <v>1.5849625007211563</v>
      </c>
      <c r="O5" s="1">
        <f t="shared" ref="O5:O13" si="1">M5/N5</f>
        <v>2.103099178361215</v>
      </c>
      <c r="P5" s="1">
        <f>SUM(O$4:O5)</f>
        <v>6.6586547343612148</v>
      </c>
      <c r="Q5" s="1">
        <v>7.2895844879326717</v>
      </c>
      <c r="R5" s="1">
        <f t="shared" ref="R5:R13" si="2">P5/Q5</f>
        <v>0.91344777543687006</v>
      </c>
    </row>
    <row r="6" spans="1:18" x14ac:dyDescent="0.2">
      <c r="A6">
        <v>1943697</v>
      </c>
      <c r="B6" t="s">
        <v>28</v>
      </c>
      <c r="F6">
        <v>0.17511009499999999</v>
      </c>
      <c r="G6">
        <v>0.75345218199999997</v>
      </c>
      <c r="H6">
        <v>0.81334704199999996</v>
      </c>
      <c r="I6">
        <f>F6*0.3+G6*0.31+H6*0.39</f>
        <v>0.60330855129999994</v>
      </c>
      <c r="J6">
        <v>0.66666666699999999</v>
      </c>
      <c r="L6" s="1">
        <v>3</v>
      </c>
      <c r="M6">
        <v>0.66666666699999999</v>
      </c>
      <c r="N6" s="1">
        <f t="shared" si="0"/>
        <v>2</v>
      </c>
      <c r="O6" s="1">
        <f t="shared" si="1"/>
        <v>0.3333333335</v>
      </c>
      <c r="P6" s="1">
        <f>SUM(O$4:O6)</f>
        <v>6.9919880678612145</v>
      </c>
      <c r="Q6" s="1">
        <v>9.2895844879326717</v>
      </c>
      <c r="R6" s="1">
        <f t="shared" si="2"/>
        <v>0.75266962445348617</v>
      </c>
    </row>
    <row r="7" spans="1:18" x14ac:dyDescent="0.2">
      <c r="A7">
        <v>114931</v>
      </c>
      <c r="B7" t="s">
        <v>23</v>
      </c>
      <c r="C7" t="s">
        <v>9</v>
      </c>
      <c r="D7" t="s">
        <v>24</v>
      </c>
      <c r="E7" t="s">
        <v>9</v>
      </c>
      <c r="F7">
        <v>0.10508888299999999</v>
      </c>
      <c r="G7">
        <v>0.59406858699999998</v>
      </c>
      <c r="H7">
        <v>0.79665720500000003</v>
      </c>
      <c r="I7">
        <f>F7*0.3+G7*0.31+H7*0.39</f>
        <v>0.52638423682000002</v>
      </c>
      <c r="J7">
        <v>1.6666666670000001</v>
      </c>
      <c r="L7" s="1">
        <v>4</v>
      </c>
      <c r="M7">
        <v>1.6666666670000001</v>
      </c>
      <c r="N7" s="1">
        <f t="shared" si="0"/>
        <v>2.3219280948873622</v>
      </c>
      <c r="O7" s="1">
        <f t="shared" si="1"/>
        <v>0.71779426359921406</v>
      </c>
      <c r="P7" s="1">
        <f>SUM(O$4:O7)</f>
        <v>7.7097823314604286</v>
      </c>
      <c r="Q7" s="1">
        <v>10.725173014700424</v>
      </c>
      <c r="R7" s="1">
        <f t="shared" si="2"/>
        <v>0.71884922703746035</v>
      </c>
    </row>
    <row r="8" spans="1:18" x14ac:dyDescent="0.2">
      <c r="A8">
        <v>450669</v>
      </c>
      <c r="B8" t="s">
        <v>13</v>
      </c>
      <c r="C8" t="s">
        <v>9</v>
      </c>
      <c r="D8" t="s">
        <v>14</v>
      </c>
      <c r="E8" t="s">
        <v>9</v>
      </c>
      <c r="F8">
        <v>0.13012759800000001</v>
      </c>
      <c r="G8">
        <v>0.55680561100000003</v>
      </c>
      <c r="H8">
        <v>0.778722048</v>
      </c>
      <c r="I8">
        <f>F8*0.3+G8*0.31+H8*0.39</f>
        <v>0.51534961753000008</v>
      </c>
      <c r="J8">
        <v>4.3333333329999997</v>
      </c>
      <c r="L8" s="1">
        <v>5</v>
      </c>
      <c r="M8">
        <v>4.3333333329999997</v>
      </c>
      <c r="N8" s="1">
        <f t="shared" si="0"/>
        <v>2.5849625007211561</v>
      </c>
      <c r="O8" s="1">
        <f t="shared" si="1"/>
        <v>1.6763621645540625</v>
      </c>
      <c r="P8" s="1">
        <f>SUM(O$4:O8)</f>
        <v>9.3861444960144915</v>
      </c>
      <c r="Q8" s="1">
        <v>11.821255968402674</v>
      </c>
      <c r="R8" s="1">
        <f t="shared" si="2"/>
        <v>0.7940056895056623</v>
      </c>
    </row>
    <row r="9" spans="1:18" x14ac:dyDescent="0.2">
      <c r="A9">
        <v>2181188</v>
      </c>
      <c r="B9" t="s">
        <v>25</v>
      </c>
      <c r="C9" t="s">
        <v>9</v>
      </c>
      <c r="D9" t="s">
        <v>26</v>
      </c>
      <c r="E9" t="s">
        <v>9</v>
      </c>
      <c r="F9">
        <v>0.14180806700000001</v>
      </c>
      <c r="G9">
        <v>0.62892305900000001</v>
      </c>
      <c r="H9">
        <v>0.63948077000000003</v>
      </c>
      <c r="I9">
        <f>F9*0.3+G9*0.31+H9*0.39</f>
        <v>0.48690606869000003</v>
      </c>
      <c r="J9">
        <v>1.5</v>
      </c>
      <c r="L9" s="1">
        <v>6</v>
      </c>
      <c r="M9">
        <v>1.5</v>
      </c>
      <c r="N9" s="1">
        <f t="shared" si="0"/>
        <v>2.8073549220576042</v>
      </c>
      <c r="O9" s="1">
        <f t="shared" si="1"/>
        <v>0.5343107806620333</v>
      </c>
      <c r="P9" s="1">
        <f>SUM(O$4:O9)</f>
        <v>9.9204552766765239</v>
      </c>
      <c r="Q9" s="1">
        <v>12.652406071535991</v>
      </c>
      <c r="R9" s="1">
        <f t="shared" si="2"/>
        <v>0.78407657963132305</v>
      </c>
    </row>
    <row r="10" spans="1:18" x14ac:dyDescent="0.2">
      <c r="A10">
        <v>2758956</v>
      </c>
      <c r="B10" t="s">
        <v>21</v>
      </c>
      <c r="C10" t="s">
        <v>9</v>
      </c>
      <c r="D10" t="s">
        <v>22</v>
      </c>
      <c r="E10" t="s">
        <v>9</v>
      </c>
      <c r="F10">
        <v>0.122059694</v>
      </c>
      <c r="G10">
        <v>0.56433892299999999</v>
      </c>
      <c r="H10">
        <v>0.68630874200000003</v>
      </c>
      <c r="I10">
        <f>F10*0.3+G10*0.31+H10*0.39</f>
        <v>0.47922338371000001</v>
      </c>
      <c r="J10">
        <v>2.3333333330000001</v>
      </c>
      <c r="L10" s="1">
        <v>7</v>
      </c>
      <c r="M10">
        <v>2.3333333330000001</v>
      </c>
      <c r="N10" s="1">
        <f t="shared" si="0"/>
        <v>3</v>
      </c>
      <c r="O10" s="1">
        <f t="shared" si="1"/>
        <v>0.77777777766666667</v>
      </c>
      <c r="P10" s="1">
        <f>SUM(O$4:O10)</f>
        <v>10.698233054343191</v>
      </c>
      <c r="Q10" s="1">
        <v>13.207961627202657</v>
      </c>
      <c r="R10" s="1">
        <f t="shared" si="2"/>
        <v>0.80998365654769044</v>
      </c>
    </row>
    <row r="11" spans="1:18" x14ac:dyDescent="0.2">
      <c r="A11">
        <v>3251157</v>
      </c>
      <c r="B11" t="s">
        <v>15</v>
      </c>
      <c r="C11" t="s">
        <v>9</v>
      </c>
      <c r="D11" t="s">
        <v>16</v>
      </c>
      <c r="E11" t="s">
        <v>9</v>
      </c>
      <c r="F11">
        <v>3.0468485E-2</v>
      </c>
      <c r="G11">
        <v>0.60727775100000003</v>
      </c>
      <c r="H11">
        <v>0.709554613</v>
      </c>
      <c r="I11">
        <f>F11*0.3+G11*0.31+H11*0.39</f>
        <v>0.47412294738000005</v>
      </c>
      <c r="J11">
        <v>4</v>
      </c>
      <c r="L11" s="1">
        <v>8</v>
      </c>
      <c r="M11">
        <v>4</v>
      </c>
      <c r="N11" s="1">
        <f t="shared" si="0"/>
        <v>3.1699250014423126</v>
      </c>
      <c r="O11" s="1">
        <f t="shared" si="1"/>
        <v>1.2618595071429148</v>
      </c>
      <c r="P11" s="1">
        <f>SUM(O$4:O11)</f>
        <v>11.960092561486107</v>
      </c>
      <c r="Q11" s="1">
        <v>13.68115894238125</v>
      </c>
      <c r="R11" s="1">
        <f t="shared" si="2"/>
        <v>0.87420171140884462</v>
      </c>
    </row>
    <row r="12" spans="1:18" x14ac:dyDescent="0.2">
      <c r="A12">
        <v>1170767</v>
      </c>
      <c r="B12" t="s">
        <v>19</v>
      </c>
      <c r="C12" t="s">
        <v>9</v>
      </c>
      <c r="D12" t="s">
        <v>20</v>
      </c>
      <c r="E12" t="s">
        <v>9</v>
      </c>
      <c r="F12">
        <v>0.18819286900000001</v>
      </c>
      <c r="G12">
        <v>0.52486747499999997</v>
      </c>
      <c r="H12">
        <v>0.64093959300000003</v>
      </c>
      <c r="I12">
        <f>F12*0.3+G12*0.31+H12*0.39</f>
        <v>0.46913321922000006</v>
      </c>
      <c r="J12">
        <v>2.8333333330000001</v>
      </c>
      <c r="L12" s="1">
        <v>9</v>
      </c>
      <c r="M12">
        <v>2.8333333330000001</v>
      </c>
      <c r="N12" s="1">
        <f t="shared" si="0"/>
        <v>3.3219280948873626</v>
      </c>
      <c r="O12" s="1">
        <f t="shared" si="1"/>
        <v>0.85291832094760334</v>
      </c>
      <c r="P12" s="1">
        <f>SUM(O$4:O12)</f>
        <v>12.81301088243371</v>
      </c>
      <c r="Q12" s="1">
        <v>13.881845606257581</v>
      </c>
      <c r="R12" s="1">
        <f t="shared" si="2"/>
        <v>0.92300485438751256</v>
      </c>
    </row>
    <row r="13" spans="1:18" x14ac:dyDescent="0.2">
      <c r="A13">
        <v>201972</v>
      </c>
      <c r="B13" t="s">
        <v>27</v>
      </c>
      <c r="C13" t="s">
        <v>9</v>
      </c>
      <c r="D13" t="s">
        <v>9</v>
      </c>
      <c r="E13" t="s">
        <v>9</v>
      </c>
      <c r="F13">
        <v>7.6938318000000006E-2</v>
      </c>
      <c r="G13">
        <v>0.43562257300000001</v>
      </c>
      <c r="H13">
        <v>0.26136449</v>
      </c>
      <c r="I13">
        <f>F13*0.3+G13*0.31+H13*0.39</f>
        <v>0.26005664413000001</v>
      </c>
      <c r="J13">
        <v>0.66666666699999999</v>
      </c>
      <c r="L13" s="1">
        <v>10</v>
      </c>
      <c r="M13">
        <v>0.66666666699999999</v>
      </c>
      <c r="N13" s="1">
        <f t="shared" si="0"/>
        <v>3.4594316186372978</v>
      </c>
      <c r="O13" s="1">
        <f t="shared" si="1"/>
        <v>0.19270988430828015</v>
      </c>
      <c r="P13" s="1">
        <f>SUM(O$4:O13)</f>
        <v>13.005720766741991</v>
      </c>
      <c r="Q13" s="1">
        <v>14.074555490565862</v>
      </c>
      <c r="R13" s="1">
        <f t="shared" si="2"/>
        <v>0.9240590777776031</v>
      </c>
    </row>
  </sheetData>
  <sortState ref="A4:J13">
    <sortCondition descending="1" ref="I4:I1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opLeftCell="C1" workbookViewId="0">
      <selection activeCell="R5" sqref="R5"/>
    </sheetView>
  </sheetViews>
  <sheetFormatPr baseColWidth="10" defaultRowHeight="16" x14ac:dyDescent="0.2"/>
  <sheetData>
    <row r="1" spans="1:18" x14ac:dyDescent="0.2">
      <c r="F1" t="s">
        <v>0</v>
      </c>
      <c r="G1" t="s">
        <v>29</v>
      </c>
      <c r="H1" t="s">
        <v>6</v>
      </c>
      <c r="I1" s="1" t="s">
        <v>30</v>
      </c>
      <c r="J1" t="s">
        <v>7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36</v>
      </c>
      <c r="Q1" s="1" t="s">
        <v>35</v>
      </c>
      <c r="R1" s="1" t="s">
        <v>37</v>
      </c>
    </row>
    <row r="2" spans="1:18" x14ac:dyDescent="0.2">
      <c r="A2">
        <v>3663888</v>
      </c>
      <c r="B2" t="s">
        <v>8</v>
      </c>
      <c r="C2" t="s">
        <v>9</v>
      </c>
      <c r="D2" t="s">
        <v>10</v>
      </c>
      <c r="E2" t="s">
        <v>9</v>
      </c>
      <c r="F2">
        <v>1</v>
      </c>
      <c r="G2">
        <v>1</v>
      </c>
      <c r="H2">
        <v>1</v>
      </c>
      <c r="I2">
        <f>F2*0.65+G2*0.16+H2*0.19</f>
        <v>1</v>
      </c>
      <c r="L2" s="1"/>
      <c r="M2" s="1"/>
      <c r="N2" s="1"/>
      <c r="O2" s="1"/>
      <c r="P2" s="1"/>
      <c r="Q2" s="1"/>
      <c r="R2" s="1"/>
    </row>
    <row r="3" spans="1:18" x14ac:dyDescent="0.2">
      <c r="L3" s="1"/>
      <c r="M3" s="1"/>
      <c r="N3" s="1"/>
      <c r="O3" s="1"/>
      <c r="P3" s="1"/>
      <c r="Q3" s="1"/>
      <c r="R3" s="1"/>
    </row>
    <row r="4" spans="1:18" x14ac:dyDescent="0.2">
      <c r="A4">
        <v>3763188</v>
      </c>
      <c r="B4" t="s">
        <v>11</v>
      </c>
      <c r="C4" t="s">
        <v>9</v>
      </c>
      <c r="D4" t="s">
        <v>12</v>
      </c>
      <c r="E4" t="s">
        <v>9</v>
      </c>
      <c r="F4">
        <v>0.32824752299999999</v>
      </c>
      <c r="G4">
        <v>1</v>
      </c>
      <c r="H4">
        <v>1</v>
      </c>
      <c r="I4">
        <f>F4*0.65+G4*0.16+H4*0.19</f>
        <v>0.56336088995</v>
      </c>
      <c r="J4">
        <v>4.5555555559999998</v>
      </c>
      <c r="L4" s="1">
        <v>1</v>
      </c>
      <c r="M4">
        <v>4.5555555559999998</v>
      </c>
      <c r="N4" s="1">
        <f>LOG(L4+1, 2)</f>
        <v>1</v>
      </c>
      <c r="O4" s="1">
        <f>M4/N4</f>
        <v>4.5555555559999998</v>
      </c>
      <c r="P4" s="1">
        <f>O4</f>
        <v>4.5555555559999998</v>
      </c>
      <c r="Q4" s="1">
        <v>4.5555555559999998</v>
      </c>
      <c r="R4" s="1">
        <f>P4/Q4</f>
        <v>1</v>
      </c>
    </row>
    <row r="5" spans="1:18" x14ac:dyDescent="0.2">
      <c r="A5">
        <v>1170767</v>
      </c>
      <c r="B5" t="s">
        <v>19</v>
      </c>
      <c r="C5" t="s">
        <v>9</v>
      </c>
      <c r="D5" t="s">
        <v>20</v>
      </c>
      <c r="E5" t="s">
        <v>9</v>
      </c>
      <c r="F5">
        <v>0.18819286900000001</v>
      </c>
      <c r="G5">
        <v>1</v>
      </c>
      <c r="H5">
        <v>1</v>
      </c>
      <c r="I5">
        <f>F5*0.65+G5*0.16+H5*0.19</f>
        <v>0.47232536485000004</v>
      </c>
      <c r="J5">
        <v>2.8333333330000001</v>
      </c>
      <c r="L5" s="1">
        <v>2</v>
      </c>
      <c r="M5">
        <v>2.8333333330000001</v>
      </c>
      <c r="N5" s="1">
        <f t="shared" ref="N5:N13" si="0">LOG(L5+1, 2)</f>
        <v>1.5849625007211563</v>
      </c>
      <c r="O5" s="1">
        <f t="shared" ref="O5:O13" si="1">M5/N5</f>
        <v>1.7876343015754861</v>
      </c>
      <c r="P5" s="1">
        <f>SUM(O$4:O5)</f>
        <v>6.3431898575754859</v>
      </c>
      <c r="Q5" s="1">
        <v>7.2895844879326717</v>
      </c>
      <c r="R5" s="1">
        <f t="shared" ref="R5:R13" si="2">P5/Q5</f>
        <v>0.87017166315530514</v>
      </c>
    </row>
    <row r="6" spans="1:18" x14ac:dyDescent="0.2">
      <c r="A6">
        <v>2181188</v>
      </c>
      <c r="B6" t="s">
        <v>25</v>
      </c>
      <c r="C6" t="s">
        <v>9</v>
      </c>
      <c r="D6" t="s">
        <v>26</v>
      </c>
      <c r="E6" t="s">
        <v>9</v>
      </c>
      <c r="F6">
        <v>0.14180806700000001</v>
      </c>
      <c r="G6">
        <v>1</v>
      </c>
      <c r="H6">
        <v>1</v>
      </c>
      <c r="I6">
        <f>F6*0.65+G6*0.16+H6*0.19</f>
        <v>0.44217524354999999</v>
      </c>
      <c r="J6">
        <v>1.5</v>
      </c>
      <c r="L6" s="1">
        <v>3</v>
      </c>
      <c r="M6">
        <v>1.5</v>
      </c>
      <c r="N6" s="1">
        <f t="shared" si="0"/>
        <v>2</v>
      </c>
      <c r="O6" s="1">
        <f t="shared" si="1"/>
        <v>0.75</v>
      </c>
      <c r="P6" s="1">
        <f>SUM(O$4:O6)</f>
        <v>7.0931898575754859</v>
      </c>
      <c r="Q6" s="1">
        <v>9.2895844879326717</v>
      </c>
      <c r="R6" s="1">
        <f t="shared" si="2"/>
        <v>0.76356373816177248</v>
      </c>
    </row>
    <row r="7" spans="1:18" x14ac:dyDescent="0.2">
      <c r="A7">
        <v>450669</v>
      </c>
      <c r="B7" t="s">
        <v>13</v>
      </c>
      <c r="C7" t="s">
        <v>9</v>
      </c>
      <c r="D7" t="s">
        <v>14</v>
      </c>
      <c r="E7" t="s">
        <v>9</v>
      </c>
      <c r="F7">
        <v>0.13012759800000001</v>
      </c>
      <c r="G7">
        <v>1</v>
      </c>
      <c r="H7">
        <v>1</v>
      </c>
      <c r="I7">
        <f>F7*0.65+G7*0.16+H7*0.19</f>
        <v>0.43458293870000003</v>
      </c>
      <c r="J7">
        <v>4.3333333329999997</v>
      </c>
      <c r="L7" s="1">
        <v>4</v>
      </c>
      <c r="M7">
        <v>4.3333333329999997</v>
      </c>
      <c r="N7" s="1">
        <f t="shared" si="0"/>
        <v>2.3219280948873622</v>
      </c>
      <c r="O7" s="1">
        <f t="shared" si="1"/>
        <v>1.8662650848411444</v>
      </c>
      <c r="P7" s="1">
        <f>SUM(O$4:O7)</f>
        <v>8.959454942416631</v>
      </c>
      <c r="Q7" s="1">
        <v>10.725173014700424</v>
      </c>
      <c r="R7" s="1">
        <f t="shared" si="2"/>
        <v>0.83536693814975138</v>
      </c>
    </row>
    <row r="8" spans="1:18" x14ac:dyDescent="0.2">
      <c r="A8">
        <v>2758956</v>
      </c>
      <c r="B8" t="s">
        <v>21</v>
      </c>
      <c r="C8" t="s">
        <v>9</v>
      </c>
      <c r="D8" t="s">
        <v>22</v>
      </c>
      <c r="E8" t="s">
        <v>9</v>
      </c>
      <c r="F8">
        <v>0.122059694</v>
      </c>
      <c r="G8">
        <v>1</v>
      </c>
      <c r="H8">
        <v>1</v>
      </c>
      <c r="I8">
        <f>F8*0.65+G8*0.16+H8*0.19</f>
        <v>0.4293388011</v>
      </c>
      <c r="J8">
        <v>2.3333333330000001</v>
      </c>
      <c r="L8" s="1">
        <v>5</v>
      </c>
      <c r="M8">
        <v>2.3333333330000001</v>
      </c>
      <c r="N8" s="1">
        <f t="shared" si="0"/>
        <v>2.5849625007211561</v>
      </c>
      <c r="O8" s="1">
        <f t="shared" si="1"/>
        <v>0.90265655008497947</v>
      </c>
      <c r="P8" s="1">
        <f>SUM(O$4:O8)</f>
        <v>9.8621114925016098</v>
      </c>
      <c r="Q8" s="1">
        <v>11.821255968402674</v>
      </c>
      <c r="R8" s="1">
        <f t="shared" si="2"/>
        <v>0.83426934657893292</v>
      </c>
    </row>
    <row r="9" spans="1:18" x14ac:dyDescent="0.2">
      <c r="A9">
        <v>114931</v>
      </c>
      <c r="B9" t="s">
        <v>23</v>
      </c>
      <c r="C9" t="s">
        <v>9</v>
      </c>
      <c r="D9" t="s">
        <v>24</v>
      </c>
      <c r="E9" t="s">
        <v>9</v>
      </c>
      <c r="F9">
        <v>0.10508888299999999</v>
      </c>
      <c r="G9">
        <v>1</v>
      </c>
      <c r="H9">
        <v>1</v>
      </c>
      <c r="I9">
        <f>F9*0.65+G9*0.16+H9*0.19</f>
        <v>0.41830777395000002</v>
      </c>
      <c r="J9">
        <v>1.6666666670000001</v>
      </c>
      <c r="L9" s="1">
        <v>6</v>
      </c>
      <c r="M9">
        <v>1.6666666670000001</v>
      </c>
      <c r="N9" s="1">
        <f t="shared" si="0"/>
        <v>2.8073549220576042</v>
      </c>
      <c r="O9" s="1">
        <f t="shared" si="1"/>
        <v>0.59367864529877268</v>
      </c>
      <c r="P9" s="1">
        <f>SUM(O$4:O9)</f>
        <v>10.455790137800383</v>
      </c>
      <c r="Q9" s="1">
        <v>12.652406071535991</v>
      </c>
      <c r="R9" s="1">
        <f t="shared" si="2"/>
        <v>0.82638749331027905</v>
      </c>
    </row>
    <row r="10" spans="1:18" x14ac:dyDescent="0.2">
      <c r="A10">
        <v>3251157</v>
      </c>
      <c r="B10" t="s">
        <v>15</v>
      </c>
      <c r="C10" t="s">
        <v>9</v>
      </c>
      <c r="D10" t="s">
        <v>16</v>
      </c>
      <c r="E10" t="s">
        <v>9</v>
      </c>
      <c r="F10">
        <v>3.0468485E-2</v>
      </c>
      <c r="G10">
        <v>1</v>
      </c>
      <c r="H10">
        <v>1</v>
      </c>
      <c r="I10">
        <f>F10*0.65+G10*0.16+H10*0.19</f>
        <v>0.36980451525000002</v>
      </c>
      <c r="J10">
        <v>4</v>
      </c>
      <c r="L10" s="1">
        <v>7</v>
      </c>
      <c r="M10">
        <v>4</v>
      </c>
      <c r="N10" s="1">
        <f t="shared" si="0"/>
        <v>3</v>
      </c>
      <c r="O10" s="1">
        <f t="shared" si="1"/>
        <v>1.3333333333333333</v>
      </c>
      <c r="P10" s="1">
        <f>SUM(O$4:O10)</f>
        <v>11.789123471133717</v>
      </c>
      <c r="Q10" s="1">
        <v>13.207961627202657</v>
      </c>
      <c r="R10" s="1">
        <f t="shared" si="2"/>
        <v>0.89257705343822691</v>
      </c>
    </row>
    <row r="11" spans="1:18" x14ac:dyDescent="0.2">
      <c r="A11">
        <v>1830847</v>
      </c>
      <c r="B11" t="s">
        <v>17</v>
      </c>
      <c r="C11" t="s">
        <v>9</v>
      </c>
      <c r="D11" t="s">
        <v>18</v>
      </c>
      <c r="E11" t="s">
        <v>9</v>
      </c>
      <c r="F11">
        <v>0.19767937499999999</v>
      </c>
      <c r="G11">
        <v>1</v>
      </c>
      <c r="H11">
        <v>0.33333333300000001</v>
      </c>
      <c r="I11">
        <f>F11*0.65+G11*0.16+H11*0.19</f>
        <v>0.35182492702000001</v>
      </c>
      <c r="J11">
        <v>3.3333333330000001</v>
      </c>
      <c r="L11" s="1">
        <v>8</v>
      </c>
      <c r="M11">
        <v>3.3333333330000001</v>
      </c>
      <c r="N11" s="1">
        <f t="shared" si="0"/>
        <v>3.1699250014423126</v>
      </c>
      <c r="O11" s="1">
        <f t="shared" si="1"/>
        <v>1.0515495891806075</v>
      </c>
      <c r="P11" s="1">
        <f>SUM(O$4:O11)</f>
        <v>12.840673060314325</v>
      </c>
      <c r="Q11" s="1">
        <v>13.68115894238125</v>
      </c>
      <c r="R11" s="1">
        <f t="shared" si="2"/>
        <v>0.93856617808427889</v>
      </c>
    </row>
    <row r="12" spans="1:18" x14ac:dyDescent="0.2">
      <c r="A12">
        <v>1943697</v>
      </c>
      <c r="B12" t="s">
        <v>28</v>
      </c>
      <c r="F12">
        <v>0.17511009499999999</v>
      </c>
      <c r="G12">
        <v>0</v>
      </c>
      <c r="H12">
        <v>0</v>
      </c>
      <c r="I12">
        <f>F12*0.65+G12*0.16+H12*0.19</f>
        <v>0.11382156174999999</v>
      </c>
      <c r="J12">
        <v>0.66666666699999999</v>
      </c>
      <c r="L12" s="1">
        <v>9</v>
      </c>
      <c r="M12">
        <v>0.66666666699999999</v>
      </c>
      <c r="N12" s="1">
        <f t="shared" si="0"/>
        <v>3.3219280948873626</v>
      </c>
      <c r="O12" s="1">
        <f t="shared" si="1"/>
        <v>0.20068666387633077</v>
      </c>
      <c r="P12" s="1">
        <f>SUM(O$4:O12)</f>
        <v>13.041359724190656</v>
      </c>
      <c r="Q12" s="1">
        <v>13.881845606257581</v>
      </c>
      <c r="R12" s="1">
        <f t="shared" si="2"/>
        <v>0.93945431278330482</v>
      </c>
    </row>
    <row r="13" spans="1:18" x14ac:dyDescent="0.2">
      <c r="A13">
        <v>201972</v>
      </c>
      <c r="B13" t="s">
        <v>27</v>
      </c>
      <c r="C13" t="s">
        <v>9</v>
      </c>
      <c r="D13" t="s">
        <v>9</v>
      </c>
      <c r="E13" t="s">
        <v>9</v>
      </c>
      <c r="F13">
        <v>7.6938318000000006E-2</v>
      </c>
      <c r="G13">
        <v>0</v>
      </c>
      <c r="H13">
        <v>0</v>
      </c>
      <c r="I13">
        <f>F13*0.65+G13*0.16+H13*0.19</f>
        <v>5.0009906700000002E-2</v>
      </c>
      <c r="J13">
        <v>0.66666666699999999</v>
      </c>
      <c r="L13" s="1">
        <v>10</v>
      </c>
      <c r="M13">
        <v>0.66666666699999999</v>
      </c>
      <c r="N13" s="1">
        <f t="shared" si="0"/>
        <v>3.4594316186372978</v>
      </c>
      <c r="O13" s="1">
        <f t="shared" si="1"/>
        <v>0.19270988430828015</v>
      </c>
      <c r="P13" s="1">
        <f>SUM(O$4:O13)</f>
        <v>13.234069608498936</v>
      </c>
      <c r="Q13" s="1">
        <v>14.074555490565862</v>
      </c>
      <c r="R13" s="1">
        <f t="shared" si="2"/>
        <v>0.94028330893787015</v>
      </c>
    </row>
  </sheetData>
  <sortState ref="A4:J13">
    <sortCondition descending="1" ref="I4:I1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opLeftCell="J1" workbookViewId="0">
      <selection activeCell="R5" sqref="R5"/>
    </sheetView>
  </sheetViews>
  <sheetFormatPr baseColWidth="10" defaultRowHeight="16" x14ac:dyDescent="0.2"/>
  <sheetData>
    <row r="1" spans="1:18" x14ac:dyDescent="0.2">
      <c r="F1" t="s">
        <v>1</v>
      </c>
      <c r="G1" t="s">
        <v>29</v>
      </c>
      <c r="H1" t="s">
        <v>6</v>
      </c>
      <c r="I1" s="1" t="s">
        <v>30</v>
      </c>
      <c r="J1" t="s">
        <v>7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36</v>
      </c>
      <c r="Q1" s="1" t="s">
        <v>35</v>
      </c>
      <c r="R1" s="1" t="s">
        <v>37</v>
      </c>
    </row>
    <row r="2" spans="1:18" x14ac:dyDescent="0.2">
      <c r="A2">
        <v>3663888</v>
      </c>
      <c r="B2" t="s">
        <v>8</v>
      </c>
      <c r="C2" t="s">
        <v>9</v>
      </c>
      <c r="D2" t="s">
        <v>10</v>
      </c>
      <c r="E2" t="s">
        <v>9</v>
      </c>
      <c r="F2">
        <v>1.0000001190000001</v>
      </c>
      <c r="G2">
        <v>1</v>
      </c>
      <c r="H2">
        <v>1</v>
      </c>
      <c r="I2">
        <f>F2*0.65+G2*0.16+H2*0.19</f>
        <v>1.0000000773500002</v>
      </c>
      <c r="L2" s="1"/>
      <c r="M2" s="1"/>
      <c r="N2" s="1"/>
      <c r="O2" s="1"/>
      <c r="P2" s="1"/>
      <c r="Q2" s="1"/>
      <c r="R2" s="1"/>
    </row>
    <row r="3" spans="1:18" x14ac:dyDescent="0.2">
      <c r="L3" s="1"/>
      <c r="M3" s="1"/>
      <c r="N3" s="1"/>
      <c r="O3" s="1"/>
      <c r="P3" s="1"/>
      <c r="Q3" s="1"/>
      <c r="R3" s="1"/>
    </row>
    <row r="4" spans="1:18" x14ac:dyDescent="0.2">
      <c r="A4">
        <v>3763188</v>
      </c>
      <c r="B4" t="s">
        <v>11</v>
      </c>
      <c r="C4" t="s">
        <v>9</v>
      </c>
      <c r="D4" t="s">
        <v>12</v>
      </c>
      <c r="E4" t="s">
        <v>9</v>
      </c>
      <c r="F4">
        <v>0.84443032699999998</v>
      </c>
      <c r="G4">
        <v>1</v>
      </c>
      <c r="H4">
        <v>1</v>
      </c>
      <c r="I4">
        <f>F4*0.65+G4*0.16+H4*0.19</f>
        <v>0.8988797125500001</v>
      </c>
      <c r="J4">
        <v>4.5555555559999998</v>
      </c>
      <c r="L4" s="1">
        <v>1</v>
      </c>
      <c r="M4">
        <v>4.5555555559999998</v>
      </c>
      <c r="N4" s="1">
        <f>LOG(L4+1, 2)</f>
        <v>1</v>
      </c>
      <c r="O4" s="1">
        <f>M4/N4</f>
        <v>4.5555555559999998</v>
      </c>
      <c r="P4" s="1">
        <f>O4</f>
        <v>4.5555555559999998</v>
      </c>
      <c r="Q4" s="1">
        <v>4.5555555559999998</v>
      </c>
      <c r="R4" s="1">
        <f>P4/Q4</f>
        <v>1</v>
      </c>
    </row>
    <row r="5" spans="1:18" x14ac:dyDescent="0.2">
      <c r="A5">
        <v>2181188</v>
      </c>
      <c r="B5" t="s">
        <v>25</v>
      </c>
      <c r="C5" t="s">
        <v>9</v>
      </c>
      <c r="D5" t="s">
        <v>26</v>
      </c>
      <c r="E5" t="s">
        <v>9</v>
      </c>
      <c r="F5">
        <v>0.62892305900000001</v>
      </c>
      <c r="G5">
        <v>1</v>
      </c>
      <c r="H5">
        <v>1</v>
      </c>
      <c r="I5">
        <f>F5*0.65+G5*0.16+H5*0.19</f>
        <v>0.75879998835000007</v>
      </c>
      <c r="J5">
        <v>1.5</v>
      </c>
      <c r="L5" s="1">
        <v>2</v>
      </c>
      <c r="M5">
        <v>1.5</v>
      </c>
      <c r="N5" s="1">
        <f t="shared" ref="N5:N13" si="0">LOG(L5+1, 2)</f>
        <v>1.5849625007211563</v>
      </c>
      <c r="O5" s="1">
        <f t="shared" ref="O5:O13" si="1">M5/N5</f>
        <v>0.94639463035718607</v>
      </c>
      <c r="P5" s="1">
        <f>SUM(O$4:O5)</f>
        <v>5.5019501863571856</v>
      </c>
      <c r="Q5" s="1">
        <v>7.2895844879326717</v>
      </c>
      <c r="R5" s="1">
        <f t="shared" ref="R5:R13" si="2">P5/Q5</f>
        <v>0.75476869709998251</v>
      </c>
    </row>
    <row r="6" spans="1:18" x14ac:dyDescent="0.2">
      <c r="A6">
        <v>3251157</v>
      </c>
      <c r="B6" t="s">
        <v>15</v>
      </c>
      <c r="C6" t="s">
        <v>9</v>
      </c>
      <c r="D6" t="s">
        <v>16</v>
      </c>
      <c r="E6" t="s">
        <v>9</v>
      </c>
      <c r="F6">
        <v>0.60727775100000003</v>
      </c>
      <c r="G6">
        <v>1</v>
      </c>
      <c r="H6">
        <v>1</v>
      </c>
      <c r="I6">
        <f>F6*0.65+G6*0.16+H6*0.19</f>
        <v>0.74473053815000001</v>
      </c>
      <c r="J6">
        <v>4</v>
      </c>
      <c r="L6" s="1">
        <v>3</v>
      </c>
      <c r="M6">
        <v>4</v>
      </c>
      <c r="N6" s="1">
        <f t="shared" si="0"/>
        <v>2</v>
      </c>
      <c r="O6" s="1">
        <f t="shared" si="1"/>
        <v>2</v>
      </c>
      <c r="P6" s="1">
        <f>SUM(O$4:O6)</f>
        <v>7.5019501863571856</v>
      </c>
      <c r="Q6" s="1">
        <v>9.2895844879326717</v>
      </c>
      <c r="R6" s="1">
        <f t="shared" si="2"/>
        <v>0.80756574162195804</v>
      </c>
    </row>
    <row r="7" spans="1:18" x14ac:dyDescent="0.2">
      <c r="A7">
        <v>114931</v>
      </c>
      <c r="B7" t="s">
        <v>23</v>
      </c>
      <c r="C7" t="s">
        <v>9</v>
      </c>
      <c r="D7" t="s">
        <v>24</v>
      </c>
      <c r="E7" t="s">
        <v>9</v>
      </c>
      <c r="F7">
        <v>0.59406858699999998</v>
      </c>
      <c r="G7">
        <v>1</v>
      </c>
      <c r="H7">
        <v>1</v>
      </c>
      <c r="I7">
        <f>F7*0.65+G7*0.16+H7*0.19</f>
        <v>0.73614458155000007</v>
      </c>
      <c r="J7">
        <v>1.6666666670000001</v>
      </c>
      <c r="L7" s="1">
        <v>4</v>
      </c>
      <c r="M7">
        <v>1.6666666670000001</v>
      </c>
      <c r="N7" s="1">
        <f t="shared" si="0"/>
        <v>2.3219280948873622</v>
      </c>
      <c r="O7" s="1">
        <f t="shared" si="1"/>
        <v>0.71779426359921406</v>
      </c>
      <c r="P7" s="1">
        <f>SUM(O$4:O7)</f>
        <v>8.2197444499563996</v>
      </c>
      <c r="Q7" s="1">
        <v>10.725173014700424</v>
      </c>
      <c r="R7" s="1">
        <f t="shared" si="2"/>
        <v>0.7663973754726412</v>
      </c>
    </row>
    <row r="8" spans="1:18" x14ac:dyDescent="0.2">
      <c r="A8">
        <v>2758956</v>
      </c>
      <c r="B8" t="s">
        <v>21</v>
      </c>
      <c r="C8" t="s">
        <v>9</v>
      </c>
      <c r="D8" t="s">
        <v>22</v>
      </c>
      <c r="E8" t="s">
        <v>9</v>
      </c>
      <c r="F8">
        <v>0.56433892299999999</v>
      </c>
      <c r="G8">
        <v>1</v>
      </c>
      <c r="H8">
        <v>1</v>
      </c>
      <c r="I8">
        <f>F8*0.65+G8*0.16+H8*0.19</f>
        <v>0.71682029994999996</v>
      </c>
      <c r="J8">
        <v>2.3333333330000001</v>
      </c>
      <c r="L8" s="1">
        <v>5</v>
      </c>
      <c r="M8">
        <v>2.3333333330000001</v>
      </c>
      <c r="N8" s="1">
        <f t="shared" si="0"/>
        <v>2.5849625007211561</v>
      </c>
      <c r="O8" s="1">
        <f t="shared" si="1"/>
        <v>0.90265655008497947</v>
      </c>
      <c r="P8" s="1">
        <f>SUM(O$4:O8)</f>
        <v>9.1224010000413784</v>
      </c>
      <c r="Q8" s="1">
        <v>11.821255968402674</v>
      </c>
      <c r="R8" s="1">
        <f t="shared" si="2"/>
        <v>0.7716947356883963</v>
      </c>
    </row>
    <row r="9" spans="1:18" x14ac:dyDescent="0.2">
      <c r="A9">
        <v>450669</v>
      </c>
      <c r="B9" t="s">
        <v>13</v>
      </c>
      <c r="C9" t="s">
        <v>9</v>
      </c>
      <c r="D9" t="s">
        <v>14</v>
      </c>
      <c r="E9" t="s">
        <v>9</v>
      </c>
      <c r="F9">
        <v>0.55680561100000003</v>
      </c>
      <c r="G9">
        <v>1</v>
      </c>
      <c r="H9">
        <v>1</v>
      </c>
      <c r="I9">
        <f>F9*0.65+G9*0.16+H9*0.19</f>
        <v>0.71192364715000012</v>
      </c>
      <c r="J9">
        <v>4.3333333329999997</v>
      </c>
      <c r="L9" s="1">
        <v>6</v>
      </c>
      <c r="M9">
        <v>4.3333333329999997</v>
      </c>
      <c r="N9" s="1">
        <f t="shared" si="0"/>
        <v>2.8073549220576042</v>
      </c>
      <c r="O9" s="1">
        <f t="shared" si="1"/>
        <v>1.5435644773493602</v>
      </c>
      <c r="P9" s="1">
        <f>SUM(O$4:O9)</f>
        <v>10.665965477390738</v>
      </c>
      <c r="Q9" s="1">
        <v>12.652406071535991</v>
      </c>
      <c r="R9" s="1">
        <f t="shared" si="2"/>
        <v>0.84299898510101323</v>
      </c>
    </row>
    <row r="10" spans="1:18" x14ac:dyDescent="0.2">
      <c r="A10">
        <v>1830847</v>
      </c>
      <c r="B10" t="s">
        <v>17</v>
      </c>
      <c r="C10" t="s">
        <v>9</v>
      </c>
      <c r="D10" t="s">
        <v>18</v>
      </c>
      <c r="E10" t="s">
        <v>9</v>
      </c>
      <c r="F10">
        <v>0.72968840599999996</v>
      </c>
      <c r="G10">
        <v>1</v>
      </c>
      <c r="H10">
        <v>0.33333333300000001</v>
      </c>
      <c r="I10">
        <f>F10*0.65+G10*0.16+H10*0.19</f>
        <v>0.69763079716999998</v>
      </c>
      <c r="J10">
        <v>3.3333333330000001</v>
      </c>
      <c r="L10" s="1">
        <v>7</v>
      </c>
      <c r="M10">
        <v>3.3333333330000001</v>
      </c>
      <c r="N10" s="1">
        <f t="shared" si="0"/>
        <v>3</v>
      </c>
      <c r="O10" s="1">
        <f t="shared" si="1"/>
        <v>1.111111111</v>
      </c>
      <c r="P10" s="1">
        <f>SUM(O$4:O10)</f>
        <v>11.777076588390738</v>
      </c>
      <c r="Q10" s="1">
        <v>13.207961627202657</v>
      </c>
      <c r="R10" s="1">
        <f t="shared" si="2"/>
        <v>0.89166496093803616</v>
      </c>
    </row>
    <row r="11" spans="1:18" x14ac:dyDescent="0.2">
      <c r="A11">
        <v>1170767</v>
      </c>
      <c r="B11" t="s">
        <v>19</v>
      </c>
      <c r="C11" t="s">
        <v>9</v>
      </c>
      <c r="D11" t="s">
        <v>20</v>
      </c>
      <c r="E11" t="s">
        <v>9</v>
      </c>
      <c r="F11">
        <v>0.52486747499999997</v>
      </c>
      <c r="G11">
        <v>1</v>
      </c>
      <c r="H11">
        <v>1</v>
      </c>
      <c r="I11">
        <f>F11*0.65+G11*0.16+H11*0.19</f>
        <v>0.69116385874999997</v>
      </c>
      <c r="J11">
        <v>2.8333333330000001</v>
      </c>
      <c r="L11" s="1">
        <v>8</v>
      </c>
      <c r="M11">
        <v>2.8333333330000001</v>
      </c>
      <c r="N11" s="1">
        <f t="shared" si="0"/>
        <v>3.1699250014423126</v>
      </c>
      <c r="O11" s="1">
        <f t="shared" si="1"/>
        <v>0.89381715078774304</v>
      </c>
      <c r="P11" s="1">
        <f>SUM(O$4:O11)</f>
        <v>12.670893739178481</v>
      </c>
      <c r="Q11" s="1">
        <v>13.68115894238125</v>
      </c>
      <c r="R11" s="1">
        <f t="shared" si="2"/>
        <v>0.92615646032199894</v>
      </c>
    </row>
    <row r="12" spans="1:18" x14ac:dyDescent="0.2">
      <c r="A12">
        <v>1943697</v>
      </c>
      <c r="B12" t="s">
        <v>28</v>
      </c>
      <c r="F12">
        <v>0.75345218199999997</v>
      </c>
      <c r="G12">
        <v>0</v>
      </c>
      <c r="H12">
        <v>0</v>
      </c>
      <c r="I12">
        <f>F12*0.65+G12*0.16+H12*0.19</f>
        <v>0.48974391830000003</v>
      </c>
      <c r="J12">
        <v>0.66666666699999999</v>
      </c>
      <c r="L12" s="1">
        <v>9</v>
      </c>
      <c r="M12">
        <v>0.66666666699999999</v>
      </c>
      <c r="N12" s="1">
        <f t="shared" si="0"/>
        <v>3.3219280948873626</v>
      </c>
      <c r="O12" s="1">
        <f t="shared" si="1"/>
        <v>0.20068666387633077</v>
      </c>
      <c r="P12" s="1">
        <f>SUM(O$4:O12)</f>
        <v>12.871580403054812</v>
      </c>
      <c r="Q12" s="1">
        <v>13.881845606257581</v>
      </c>
      <c r="R12" s="1">
        <f t="shared" si="2"/>
        <v>0.92722399946968381</v>
      </c>
    </row>
    <row r="13" spans="1:18" x14ac:dyDescent="0.2">
      <c r="A13">
        <v>201972</v>
      </c>
      <c r="B13" t="s">
        <v>27</v>
      </c>
      <c r="C13" t="s">
        <v>9</v>
      </c>
      <c r="D13" t="s">
        <v>9</v>
      </c>
      <c r="E13" t="s">
        <v>9</v>
      </c>
      <c r="F13">
        <v>0.43562257300000001</v>
      </c>
      <c r="G13">
        <v>0</v>
      </c>
      <c r="H13">
        <v>0</v>
      </c>
      <c r="I13">
        <f>F13*0.65+G13*0.16+H13*0.19</f>
        <v>0.28315467245000003</v>
      </c>
      <c r="J13">
        <v>0.66666666699999999</v>
      </c>
      <c r="L13" s="1">
        <v>10</v>
      </c>
      <c r="M13">
        <v>0.66666666699999999</v>
      </c>
      <c r="N13" s="1">
        <f t="shared" si="0"/>
        <v>3.4594316186372978</v>
      </c>
      <c r="O13" s="1">
        <f t="shared" si="1"/>
        <v>0.19270988430828015</v>
      </c>
      <c r="P13" s="1">
        <f>SUM(O$4:O13)</f>
        <v>13.064290287363093</v>
      </c>
      <c r="Q13" s="1">
        <v>14.074555490565862</v>
      </c>
      <c r="R13" s="1">
        <f t="shared" si="2"/>
        <v>0.9282204540043949</v>
      </c>
    </row>
  </sheetData>
  <sortState ref="A4:J13">
    <sortCondition descending="1" ref="I4:I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Q1</vt:lpstr>
      <vt:lpstr>Q1 - noFea</vt:lpstr>
      <vt:lpstr>GS</vt:lpstr>
      <vt:lpstr>All+lab+fea</vt:lpstr>
      <vt:lpstr>All+lab+noFea</vt:lpstr>
      <vt:lpstr>All+noLab+fea</vt:lpstr>
      <vt:lpstr>All+noLab+noFea</vt:lpstr>
      <vt:lpstr>TF-IDF+lab</vt:lpstr>
      <vt:lpstr>ELMo+lab</vt:lpstr>
      <vt:lpstr>USE+lab</vt:lpstr>
      <vt:lpstr>TF-IDF</vt:lpstr>
      <vt:lpstr>ELMo</vt:lpstr>
      <vt:lpstr>USE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Lu, Yu</dc:creator>
  <cp:lastModifiedBy>Lu, Yu</cp:lastModifiedBy>
  <dcterms:created xsi:type="dcterms:W3CDTF">2019-09-10T19:17:19Z</dcterms:created>
  <dcterms:modified xsi:type="dcterms:W3CDTF">2019-09-11T19:23:18Z</dcterms:modified>
</cp:coreProperties>
</file>