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hour_headway" sheetId="21" r:id="rId11"/>
    <sheet name="football&amp;weather" sheetId="15" r:id="rId12"/>
    <sheet name="a&amp;b_dedicated_merge" sheetId="17" r:id="rId13"/>
    <sheet name="gtfs_dbl_saving_time_mean&amp;var" sheetId="18" r:id="rId14"/>
    <sheet name="merge_dbl_saving_time_mean&amp;var" sheetId="19" r:id="rId15"/>
    <sheet name="direction" sheetId="20" r:id="rId16"/>
    <sheet name="a_2_apc" sheetId="5" state="hidden" r:id="rId17"/>
    <sheet name="a_2_gtfs" sheetId="6" state="hidden" r:id="rId18"/>
    <sheet name="b_2_apc" sheetId="7" state="hidden" r:id="rId19"/>
    <sheet name="b_2_gtfs" sheetId="8" state="hidden" r:id="rId20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N3" i="13"/>
  <c r="N4" i="13"/>
  <c r="N5" i="13"/>
  <c r="N6" i="13"/>
  <c r="N7" i="13"/>
  <c r="N8" i="13"/>
  <c r="N2" i="13"/>
  <c r="X4" i="13"/>
  <c r="W4" i="13"/>
  <c r="X3" i="13"/>
  <c r="W3" i="13"/>
  <c r="W2" i="13"/>
  <c r="U3" i="13"/>
  <c r="V3" i="13"/>
  <c r="U4" i="13"/>
  <c r="V4" i="13"/>
  <c r="U5" i="13"/>
  <c r="V5" i="13"/>
  <c r="U6" i="13"/>
  <c r="V6" i="13"/>
  <c r="V2" i="13"/>
  <c r="U2" i="13"/>
  <c r="S4" i="13"/>
  <c r="R4" i="13"/>
  <c r="S3" i="13"/>
  <c r="P3" i="13"/>
  <c r="R3" i="13" s="1"/>
  <c r="Q3" i="13"/>
  <c r="P4" i="13"/>
  <c r="Q4" i="13"/>
  <c r="P5" i="13"/>
  <c r="Q5" i="13"/>
  <c r="P6" i="13"/>
  <c r="Q6" i="13"/>
  <c r="Q2" i="13"/>
  <c r="P2" i="13"/>
  <c r="R2" i="13"/>
  <c r="AG93" i="17" l="1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<sst xmlns="http://schemas.openxmlformats.org/spreadsheetml/2006/main" count="126" uniqueCount="73">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</sst>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809461065188317"/>
        </c:manualLayout>
      </c:layout>
      <c:lineChart>
        <c:grouping val="standard"/>
        <c:varyColors val="0"/>
        <c:ser>
          <c:idx val="1"/>
          <c:order val="1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2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3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4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0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2.0360859989674611</c:v>
                </c:pt>
                <c:pt idx="1">
                  <c:v>3.1201644303773604</c:v>
                </c:pt>
                <c:pt idx="2">
                  <c:v>4.2085789821750792</c:v>
                </c:pt>
                <c:pt idx="3">
                  <c:v>4.272867551821415</c:v>
                </c:pt>
                <c:pt idx="4">
                  <c:v>3.712843086216798</c:v>
                </c:pt>
                <c:pt idx="5">
                  <c:v>3.6076560844054693</c:v>
                </c:pt>
                <c:pt idx="6">
                  <c:v>3.5898249928605863</c:v>
                </c:pt>
                <c:pt idx="7">
                  <c:v>3.558676938757336</c:v>
                </c:pt>
                <c:pt idx="8">
                  <c:v>3.6117904819893223</c:v>
                </c:pt>
                <c:pt idx="9">
                  <c:v>3.842083829879801</c:v>
                </c:pt>
                <c:pt idx="10">
                  <c:v>4.4606844124767013</c:v>
                </c:pt>
                <c:pt idx="11">
                  <c:v>4.7383405138011661</c:v>
                </c:pt>
                <c:pt idx="12">
                  <c:v>4.5942749515709442</c:v>
                </c:pt>
                <c:pt idx="13">
                  <c:v>4.3394529196834188</c:v>
                </c:pt>
                <c:pt idx="14">
                  <c:v>3.7277362590578496</c:v>
                </c:pt>
                <c:pt idx="15">
                  <c:v>3.1944146780948004</c:v>
                </c:pt>
                <c:pt idx="16">
                  <c:v>3.0005006310298703</c:v>
                </c:pt>
                <c:pt idx="17">
                  <c:v>1.5300761685304862</c:v>
                </c:pt>
                <c:pt idx="18">
                  <c:v>1.0104171266403521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17248"/>
        <c:axId val="1374008096"/>
      </c:lineChart>
      <c:catAx>
        <c:axId val="1143524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ATTP</a:t>
                </a:r>
                <a:r>
                  <a:rPr lang="en-US" baseline="0"/>
                  <a:t>: minutes / TR: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374008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Frequency: 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364816246368135"/>
              <c:y val="0.2172346048637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7248"/>
        <c:crosses val="max"/>
        <c:crossBetween val="between"/>
      </c:valAx>
      <c:catAx>
        <c:axId val="137401724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74008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1140217078736221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weekday_merge!$H$12</c:f>
              <c:strCache>
                <c:ptCount val="1"/>
                <c:pt idx="0">
                  <c:v>ATTP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weekday_merge!$G$13:$G$15</c:f>
              <c:numCache>
                <c:formatCode>General</c:formatCode>
                <c:ptCount val="3"/>
                <c:pt idx="0">
                  <c:v>1189.3805781284848</c:v>
                </c:pt>
                <c:pt idx="1">
                  <c:v>976.90633901625984</c:v>
                </c:pt>
                <c:pt idx="2">
                  <c:v>999.18195383407874</c:v>
                </c:pt>
              </c:numCache>
            </c:numRef>
          </c:xVal>
          <c:yVal>
            <c:numRef>
              <c:f>weekday_merge!$H$13:$H$15</c:f>
              <c:numCache>
                <c:formatCode>General</c:formatCode>
                <c:ptCount val="3"/>
                <c:pt idx="0">
                  <c:v>4.5537186008151318</c:v>
                </c:pt>
                <c:pt idx="1">
                  <c:v>4.3475000000000001</c:v>
                </c:pt>
                <c:pt idx="2">
                  <c:v>4.9356666666666662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DFA-A14C-49AADC7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696"/>
        <c:axId val="1361242192"/>
      </c:scatterChart>
      <c:valAx>
        <c:axId val="136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2192"/>
        <c:crosses val="autoZero"/>
        <c:crossBetween val="midCat"/>
      </c:valAx>
      <c:valAx>
        <c:axId val="1361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weekday_merge!$N$1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weekday_merge!$N$2:$N$8</c:f>
              <c:numCache>
                <c:formatCode>General</c:formatCode>
                <c:ptCount val="7"/>
                <c:pt idx="0">
                  <c:v>3.0267855942836022</c:v>
                </c:pt>
                <c:pt idx="1">
                  <c:v>3.0267855942836022</c:v>
                </c:pt>
                <c:pt idx="2">
                  <c:v>3.0267855942836022</c:v>
                </c:pt>
                <c:pt idx="3">
                  <c:v>3.0267855942836022</c:v>
                </c:pt>
                <c:pt idx="4">
                  <c:v>3.0267855942836022</c:v>
                </c:pt>
                <c:pt idx="5">
                  <c:v>3.6851025080103206</c:v>
                </c:pt>
                <c:pt idx="6">
                  <c:v>3.6029473772880065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247651</xdr:colOff>
      <xdr:row>29</xdr:row>
      <xdr:rowOff>142875</xdr:rowOff>
    </xdr:from>
    <xdr:to>
      <xdr:col>24</xdr:col>
      <xdr:colOff>276225</xdr:colOff>
      <xdr:row>52</xdr:row>
      <xdr:rowOff>104776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2</xdr:row>
      <xdr:rowOff>114300</xdr:rowOff>
    </xdr:from>
    <xdr:to>
      <xdr:col>30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17</xdr:row>
      <xdr:rowOff>161925</xdr:rowOff>
    </xdr:from>
    <xdr:to>
      <xdr:col>21</xdr:col>
      <xdr:colOff>533400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12</xdr:row>
      <xdr:rowOff>104775</xdr:rowOff>
    </xdr:from>
    <xdr:to>
      <xdr:col>25</xdr:col>
      <xdr:colOff>185737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C1" workbookViewId="0">
      <selection activeCell="B6" sqref="B6:Y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T2" sqref="T2"/>
    </sheetView>
  </sheetViews>
  <sheetFormatPr defaultRowHeight="15" x14ac:dyDescent="0.25"/>
  <sheetData>
    <row r="1" spans="1:20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0" x14ac:dyDescent="0.25">
      <c r="A2" s="3">
        <v>0.20833333333333334</v>
      </c>
      <c r="B2">
        <v>2.0360859989674611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2.0364893524559329</v>
      </c>
    </row>
    <row r="3" spans="1:20" x14ac:dyDescent="0.25">
      <c r="A3" s="3">
        <v>0.25</v>
      </c>
      <c r="B3">
        <v>3.1201644303773604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2.2354580458063742</v>
      </c>
    </row>
    <row r="4" spans="1:20" x14ac:dyDescent="0.25">
      <c r="A4" s="3">
        <v>0.29166666666666702</v>
      </c>
      <c r="B4">
        <v>4.2085789821750792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2.4735400394856302</v>
      </c>
    </row>
    <row r="5" spans="1:20" x14ac:dyDescent="0.25">
      <c r="A5" s="3">
        <v>0.33333333333333298</v>
      </c>
      <c r="B5">
        <v>4.272867551821415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2.5332953748834632</v>
      </c>
    </row>
    <row r="6" spans="1:20" x14ac:dyDescent="0.25">
      <c r="A6" s="3">
        <v>0.375</v>
      </c>
      <c r="B6">
        <v>3.712843086216798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2.4867600220346913</v>
      </c>
    </row>
    <row r="7" spans="1:20" x14ac:dyDescent="0.25">
      <c r="A7" s="3">
        <v>0.41666666666666702</v>
      </c>
      <c r="B7">
        <v>3.6076560844054693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2.4232745022096109</v>
      </c>
    </row>
    <row r="8" spans="1:20" x14ac:dyDescent="0.25">
      <c r="A8" s="3">
        <v>0.45833333333333298</v>
      </c>
      <c r="B8">
        <v>3.5898249928605863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2.4017533310701076</v>
      </c>
    </row>
    <row r="9" spans="1:20" x14ac:dyDescent="0.25">
      <c r="A9" s="3">
        <v>0.5</v>
      </c>
      <c r="B9">
        <v>3.558676938757336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2.3850960499479328</v>
      </c>
    </row>
    <row r="10" spans="1:20" x14ac:dyDescent="0.25">
      <c r="A10" s="3">
        <v>0.54166666666666696</v>
      </c>
      <c r="B10">
        <v>3.6117904819893223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1.6832707665458768</v>
      </c>
    </row>
    <row r="11" spans="1:20" x14ac:dyDescent="0.25">
      <c r="A11" s="3">
        <v>0.58333333333333304</v>
      </c>
      <c r="B11">
        <v>3.842083829879801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2.3394141325793174</v>
      </c>
    </row>
    <row r="12" spans="1:20" x14ac:dyDescent="0.25">
      <c r="A12" s="3">
        <v>0.625</v>
      </c>
      <c r="B12">
        <v>4.4606844124767013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2.4173779027201907</v>
      </c>
    </row>
    <row r="13" spans="1:20" x14ac:dyDescent="0.25">
      <c r="A13" s="3">
        <v>0.66666666666666696</v>
      </c>
      <c r="B13">
        <v>4.7383405138011661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1.7500622665839858</v>
      </c>
    </row>
    <row r="14" spans="1:20" x14ac:dyDescent="0.25">
      <c r="A14" s="3">
        <v>0.70833333333333304</v>
      </c>
      <c r="B14">
        <v>4.5942749515709442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2.444484186031576</v>
      </c>
    </row>
    <row r="15" spans="1:20" x14ac:dyDescent="0.25">
      <c r="A15" s="3">
        <v>0.75</v>
      </c>
      <c r="B15">
        <v>4.3394529196834188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2.5764323018737327</v>
      </c>
    </row>
    <row r="16" spans="1:20" x14ac:dyDescent="0.25">
      <c r="A16" s="3">
        <v>0.79166666666666696</v>
      </c>
      <c r="B16">
        <v>3.7277362590578496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2.4297539686146457</v>
      </c>
    </row>
    <row r="17" spans="1:20" x14ac:dyDescent="0.25">
      <c r="A17" s="3">
        <v>0.83333333333333304</v>
      </c>
      <c r="B17">
        <v>3.1944146780948004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2.2000579549773303</v>
      </c>
    </row>
    <row r="18" spans="1:20" x14ac:dyDescent="0.25">
      <c r="A18" s="3">
        <v>0.875</v>
      </c>
      <c r="B18">
        <v>3.0005006310298703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1.9495531406356077</v>
      </c>
    </row>
    <row r="19" spans="1:20" x14ac:dyDescent="0.25">
      <c r="A19" s="3">
        <v>0.91666666666666696</v>
      </c>
      <c r="B19">
        <v>1.5300761685304862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1.5819087322447438</v>
      </c>
    </row>
    <row r="20" spans="1:20" x14ac:dyDescent="0.25">
      <c r="A20" s="3">
        <v>0.95833333333333304</v>
      </c>
      <c r="B20">
        <v>1.0104171266403521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1.3577848974885438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N1" sqref="N1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4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  <c r="N1" t="s">
        <v>72</v>
      </c>
    </row>
    <row r="2" spans="1:24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  <c r="M2">
        <v>1189.3805781284848</v>
      </c>
      <c r="N2">
        <f>1/(M2/3600)</f>
        <v>3.0267855942836022</v>
      </c>
      <c r="P2">
        <f>B2*$E2</f>
        <v>43385093.973333329</v>
      </c>
      <c r="Q2">
        <f>C2*$E2</f>
        <v>84616020.799999997</v>
      </c>
      <c r="R2">
        <f>SUM(E2:E6)</f>
        <v>63005757</v>
      </c>
      <c r="S2">
        <v>63005757</v>
      </c>
      <c r="U2">
        <f>$K2*H2</f>
        <v>38608647.626666673</v>
      </c>
      <c r="V2">
        <f>$K2*I2</f>
        <v>76020759.200000003</v>
      </c>
      <c r="W2">
        <f>SUM(K2:K6)</f>
        <v>46341901</v>
      </c>
      <c r="X2">
        <v>46341901</v>
      </c>
    </row>
    <row r="3" spans="1:24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  <c r="M3">
        <v>1189.3805781284848</v>
      </c>
      <c r="N3">
        <f t="shared" ref="N3:N8" si="0">1/(M3/3600)</f>
        <v>3.0267855942836022</v>
      </c>
      <c r="P3">
        <f t="shared" ref="P3:P6" si="1">B3*$E3</f>
        <v>45435894.807333328</v>
      </c>
      <c r="Q3">
        <f t="shared" ref="Q3:Q6" si="2">C3*$E3</f>
        <v>87403032.079999998</v>
      </c>
      <c r="R3">
        <f>SUM(P2:P6)</f>
        <v>243529873.91716668</v>
      </c>
      <c r="S3">
        <f>SUM(Q2:Q6)</f>
        <v>465627956.91999996</v>
      </c>
      <c r="U3">
        <f t="shared" ref="U3:U6" si="3">$K3*H3</f>
        <v>40736495.845833331</v>
      </c>
      <c r="V3">
        <f t="shared" ref="V3:V6" si="4">$K3*I3</f>
        <v>78050656.25</v>
      </c>
      <c r="W3">
        <f>SUM(U2:U6)</f>
        <v>211027976.58083335</v>
      </c>
      <c r="X3">
        <f>SUM(V2:V6)</f>
        <v>403993753.92999995</v>
      </c>
    </row>
    <row r="4" spans="1:24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  <c r="M4">
        <v>1189.3805781284848</v>
      </c>
      <c r="N4">
        <f t="shared" si="0"/>
        <v>3.0267855942836022</v>
      </c>
      <c r="P4">
        <f t="shared" si="1"/>
        <v>49523443.066500001</v>
      </c>
      <c r="Q4">
        <f t="shared" si="2"/>
        <v>94170214.320000008</v>
      </c>
      <c r="R4">
        <f>R3/R2</f>
        <v>3.8652003485517472</v>
      </c>
      <c r="S4">
        <f>S3/S2</f>
        <v>7.3902446235190853</v>
      </c>
      <c r="U4">
        <f t="shared" si="3"/>
        <v>41577050.549999997</v>
      </c>
      <c r="V4">
        <f t="shared" si="4"/>
        <v>80056670.400000006</v>
      </c>
      <c r="W4">
        <f>W3/W2</f>
        <v>4.5537186008151318</v>
      </c>
      <c r="X4">
        <f>X3/X2</f>
        <v>8.7176776354081795</v>
      </c>
    </row>
    <row r="5" spans="1:24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  <c r="M5">
        <v>1189.3805781284848</v>
      </c>
      <c r="N5">
        <f t="shared" si="0"/>
        <v>3.0267855942836022</v>
      </c>
      <c r="P5">
        <f t="shared" si="1"/>
        <v>50883565.798</v>
      </c>
      <c r="Q5">
        <f t="shared" si="2"/>
        <v>96386809.680000007</v>
      </c>
      <c r="U5">
        <f t="shared" si="3"/>
        <v>42910591.583499998</v>
      </c>
      <c r="V5">
        <f t="shared" si="4"/>
        <v>80954237.430000007</v>
      </c>
    </row>
    <row r="6" spans="1:24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  <c r="M6">
        <v>1189.3805781284848</v>
      </c>
      <c r="N6">
        <f t="shared" si="0"/>
        <v>3.0267855942836022</v>
      </c>
      <c r="P6">
        <f t="shared" si="1"/>
        <v>54301876.272000007</v>
      </c>
      <c r="Q6">
        <f t="shared" si="2"/>
        <v>103051880.03999999</v>
      </c>
      <c r="U6">
        <f t="shared" si="3"/>
        <v>47195190.974833332</v>
      </c>
      <c r="V6">
        <f t="shared" si="4"/>
        <v>88911430.649999991</v>
      </c>
    </row>
    <row r="7" spans="1:24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  <c r="M7">
        <v>976.90633901625984</v>
      </c>
      <c r="N7">
        <f t="shared" si="0"/>
        <v>3.6851025080103206</v>
      </c>
    </row>
    <row r="8" spans="1:24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  <c r="M8">
        <v>999.18195383407874</v>
      </c>
      <c r="N8">
        <f t="shared" si="0"/>
        <v>3.6029473772880065</v>
      </c>
    </row>
    <row r="12" spans="1:24" x14ac:dyDescent="0.25">
      <c r="G12" t="s">
        <v>70</v>
      </c>
      <c r="H12" t="s">
        <v>38</v>
      </c>
      <c r="I12" t="s">
        <v>39</v>
      </c>
    </row>
    <row r="13" spans="1:24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4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4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2020-01-16T15:58:28Z</dcterms:modified>
</cp:coreProperties>
</file>