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4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1" l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O7" i="1"/>
  <c r="L7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<sst xmlns="http://schemas.openxmlformats.org/spreadsheetml/2006/main" count="42" uniqueCount="41">
  <si>
    <t>Poblaci_n total y de 5 a_os y m_s seg_n caracter_sticas demogr_ficas y sociales</t>
  </si>
  <si>
    <t>Consulta de: Poblaci_n total _ Por: Entidad y municipio _ Seg_n: A_o censal</t>
  </si>
  <si>
    <t>Total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</si>
  <si>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</si>
  <si>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</si>
  <si>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</si>
  <si>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</si>
  <si>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</si>
  <si>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</si>
  <si>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</si>
  <si>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</si>
  <si>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</si>
  <si>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</si>
  <si>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</si>
  <si>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</si>
  <si>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</si>
  <si>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</si>
  <si>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M_xico</t>
  </si>
  <si>
    <t>Michoac_n de Ocampo</t>
  </si>
  <si>
    <t>Morelos</t>
  </si>
  <si>
    <t>Nayarit</t>
  </si>
  <si>
    <t>Nuevo Le_n</t>
  </si>
  <si>
    <t>Oaxaca</t>
  </si>
  <si>
    <t>Puebla</t>
  </si>
  <si>
    <t>Quer_taro</t>
  </si>
  <si>
    <t>Quintana Roo</t>
  </si>
  <si>
    <t>San Luis Potos_</t>
  </si>
  <si>
    <t>Sinaloa</t>
  </si>
  <si>
    <t>Sonora</t>
  </si>
  <si>
    <t>Tabasco</t>
  </si>
  <si>
    <t>Tamaulipas</t>
  </si>
  <si>
    <t>Tlaxcala</t>
  </si>
  <si>
    <t>Veracruz de Ignacio de la Llave</t>
  </si>
  <si>
    <t>Yucat_n</t>
  </si>
  <si>
    <t>Zacatecas</t>
  </si>
  <si>
    <t>Fuente: INEGI. XI Censo general de poblaci_n y vivienda 1990.</t>
  </si>
  <si>
    <t>_________________INEGI. I Conteo de poblaci_n y vivienda 1995.</t>
  </si>
  <si>
    <t>_________________INEGI. XII Censo general de poblaci_n y vivienda 2000.</t>
  </si>
  <si>
    <t>_________________INEGI. II Conteo de poblaci_n y vivienda 2005.</t>
  </si>
  <si>
    <t>_________________INEGI. Censo de poblaci_n y vivienda 2010.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</si>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</sst>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0" fillId="0" borderId="0" xfId="0" applyBorder="1"/>
    <xf numFmtId="0" fontId="1" fillId="2" borderId="0" xfId="0" applyFont="1" applyFill="1" applyAlignment="1">
      <alignment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1178560</xdr:colOff>
      <xdr:row>4</xdr:row>
      <xdr:rowOff>93980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5120" y="193040"/>
          <a:ext cx="25908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zoomScale="125" zoomScaleNormal="125" zoomScalePageLayoutView="125" workbookViewId="0">
      <selection activeCell="G3" sqref="G3"/>
    </sheetView>
  </sheetViews>
  <sheetFormatPr baseColWidth="10" defaultRowHeight="15" x14ac:dyDescent="0"/>
  <cols>
    <col min="1" max="1" width="3.1640625" customWidth="1"/>
    <col min="2" max="2" width="28.33203125" customWidth="1"/>
    <col min="3" max="5" width="16.83203125" customWidth="1"/>
    <col min="6" max="11" width="18.5" customWidth="1"/>
    <col min="12" max="14" width="14.33203125" customWidth="1"/>
  </cols>
  <sheetData>
    <row r="1" spans="1:15">
      <c r="A1" s="1" t="s">
        <v>0</v>
      </c>
    </row>
    <row r="3" spans="1:15">
      <c r="A3" s="1" t="s">
        <v>1</v>
      </c>
    </row>
    <row r="6" spans="1:15">
      <c r="A6" s="2"/>
      <c r="B6" s="2"/>
      <c r="C6" s="3">
        <v>1990</v>
      </c>
      <c r="D6" s="3">
        <v>1995</v>
      </c>
      <c r="E6" s="3">
        <v>2000</v>
      </c>
      <c r="F6" s="3">
        <v>2005</v>
      </c>
      <c r="G6" s="3">
        <v>2010</v>
      </c>
      <c r="H6" s="6">
        <v>2011</v>
      </c>
      <c r="I6" s="6">
        <v>2012</v>
      </c>
      <c r="J6" s="6">
        <v>2013</v>
      </c>
      <c r="K6" s="6">
        <v>2014</v>
      </c>
      <c r="L6" s="3">
        <v>2015</v>
      </c>
      <c r="M6" s="6">
        <v>2016</v>
      </c>
      <c r="N6" s="6">
        <v>2017</v>
      </c>
      <c r="O6" s="3">
        <v>2018</v>
      </c>
    </row>
    <row r="7" spans="1:15">
      <c r="A7" s="2"/>
      <c r="B7" s="3" t="s">
        <v>2</v>
      </c>
      <c r="C7" s="4">
        <v>81249645</v>
      </c>
      <c r="D7" s="4">
        <v>91158290</v>
      </c>
      <c r="E7" s="4">
        <v>97483412</v>
      </c>
      <c r="F7" s="4">
        <v>103263388</v>
      </c>
      <c r="G7" s="4">
        <v>112336538</v>
      </c>
      <c r="H7" s="4">
        <f>$G7+(($L7-$G7)/($L$6-$G$6))*(H$6-$G$6)</f>
        <v>113775381</v>
      </c>
      <c r="I7" s="4">
        <f t="shared" ref="I7:K22" si="0">$G7+(($L7-$G7)/($L$6-$G$6))*(I$6-$G$6)</f>
        <v>115214224</v>
      </c>
      <c r="J7" s="4">
        <f t="shared" si="0"/>
        <v>116653067</v>
      </c>
      <c r="K7" s="4">
        <f t="shared" si="0"/>
        <v>118091910</v>
      </c>
      <c r="L7" s="4">
        <f>SUM(L8:L39)</f>
        <v>119530753</v>
      </c>
      <c r="M7" s="4">
        <f>+$L7+(($O7-$L7)/($O$6-$L$6))*(M$6-$L$6)</f>
        <v>121381068.66666667</v>
      </c>
      <c r="N7" s="4">
        <f>+$L7+(($O7-$L7)/($O$6-$L$6))*(N$6-$L$6)</f>
        <v>123231384.33333333</v>
      </c>
      <c r="O7" s="4">
        <f>SUM(O8:O39)</f>
        <v>125081700</v>
      </c>
    </row>
    <row r="8" spans="1:15">
      <c r="A8" s="3" t="str">
        <f>CONCATENATE(0,1)</f>
        <v>01</v>
      </c>
      <c r="B8" s="3" t="s">
        <v>3</v>
      </c>
      <c r="C8" s="4">
        <v>719659</v>
      </c>
      <c r="D8" s="4">
        <v>862720</v>
      </c>
      <c r="E8" s="4">
        <v>944285</v>
      </c>
      <c r="F8" s="4">
        <v>1065416</v>
      </c>
      <c r="G8" s="4">
        <v>1184996</v>
      </c>
      <c r="H8" s="4">
        <f>$G8+(($L8-$G8)/($L$6-$G$6))*(H$6-$G$6)</f>
        <v>1210505.6000000001</v>
      </c>
      <c r="I8" s="4">
        <f t="shared" si="0"/>
        <v>1236015.2</v>
      </c>
      <c r="J8" s="4">
        <f t="shared" si="0"/>
        <v>1261524.8</v>
      </c>
      <c r="K8" s="4">
        <f t="shared" si="0"/>
        <v>1287034.3999999999</v>
      </c>
      <c r="L8" s="4">
        <v>1312544</v>
      </c>
      <c r="M8" s="4">
        <f t="shared" ref="M8:N39" si="1">+$L8+(($O8-$L8)/($O$6-$L$6))*(M$6-$L$6)</f>
        <v>1322562.6666666667</v>
      </c>
      <c r="N8" s="4">
        <f t="shared" si="1"/>
        <v>1332581.3333333333</v>
      </c>
      <c r="O8" s="4">
        <v>1342600</v>
      </c>
    </row>
    <row r="9" spans="1:15">
      <c r="A9" s="3" t="str">
        <f>CONCATENATE(0,2)</f>
        <v>02</v>
      </c>
      <c r="B9" s="3" t="s">
        <v>4</v>
      </c>
      <c r="C9" s="4">
        <v>1660855</v>
      </c>
      <c r="D9" s="4">
        <v>2112140</v>
      </c>
      <c r="E9" s="4">
        <v>2487367</v>
      </c>
      <c r="F9" s="4">
        <v>2844469</v>
      </c>
      <c r="G9" s="4">
        <v>3155070</v>
      </c>
      <c r="H9" s="4">
        <f t="shared" ref="H9:K39" si="2">$G9+(($L9-$G9)/($L$6-$G$6))*(H$6-$G$6)</f>
        <v>3187209.2</v>
      </c>
      <c r="I9" s="4">
        <f t="shared" si="0"/>
        <v>3219348.4</v>
      </c>
      <c r="J9" s="4">
        <f t="shared" si="0"/>
        <v>3251487.6</v>
      </c>
      <c r="K9" s="4">
        <f t="shared" si="0"/>
        <v>3283626.8</v>
      </c>
      <c r="L9" s="4">
        <v>3315766</v>
      </c>
      <c r="M9" s="4">
        <f t="shared" si="1"/>
        <v>3426544</v>
      </c>
      <c r="N9" s="4">
        <f t="shared" si="1"/>
        <v>3537322</v>
      </c>
      <c r="O9" s="4">
        <v>3648100</v>
      </c>
    </row>
    <row r="10" spans="1:15">
      <c r="A10" s="3" t="str">
        <f>CONCATENATE(0,3)</f>
        <v>03</v>
      </c>
      <c r="B10" s="3" t="s">
        <v>5</v>
      </c>
      <c r="C10" s="4">
        <v>317764</v>
      </c>
      <c r="D10" s="4">
        <v>375494</v>
      </c>
      <c r="E10" s="4">
        <v>424041</v>
      </c>
      <c r="F10" s="4">
        <v>512170</v>
      </c>
      <c r="G10" s="4">
        <v>637026</v>
      </c>
      <c r="H10" s="4">
        <f t="shared" si="2"/>
        <v>652026.6</v>
      </c>
      <c r="I10" s="4">
        <f t="shared" si="0"/>
        <v>667027.19999999995</v>
      </c>
      <c r="J10" s="4">
        <f t="shared" si="0"/>
        <v>682027.8</v>
      </c>
      <c r="K10" s="4">
        <f t="shared" si="0"/>
        <v>697028.4</v>
      </c>
      <c r="L10" s="4">
        <v>712029</v>
      </c>
      <c r="M10" s="4">
        <f t="shared" si="1"/>
        <v>754586</v>
      </c>
      <c r="N10" s="4">
        <f t="shared" si="1"/>
        <v>797143</v>
      </c>
      <c r="O10" s="4">
        <v>839700</v>
      </c>
    </row>
    <row r="11" spans="1:15">
      <c r="A11" s="3" t="str">
        <f>CONCATENATE(0,4)</f>
        <v>04</v>
      </c>
      <c r="B11" s="3" t="s">
        <v>6</v>
      </c>
      <c r="C11" s="4">
        <v>535185</v>
      </c>
      <c r="D11" s="4">
        <v>642516</v>
      </c>
      <c r="E11" s="4">
        <v>690689</v>
      </c>
      <c r="F11" s="4">
        <v>754730</v>
      </c>
      <c r="G11" s="4">
        <v>822441</v>
      </c>
      <c r="H11" s="4">
        <f t="shared" si="2"/>
        <v>837939</v>
      </c>
      <c r="I11" s="4">
        <f t="shared" si="0"/>
        <v>853437</v>
      </c>
      <c r="J11" s="4">
        <f t="shared" si="0"/>
        <v>868935</v>
      </c>
      <c r="K11" s="4">
        <f t="shared" si="0"/>
        <v>884433</v>
      </c>
      <c r="L11" s="4">
        <v>899931</v>
      </c>
      <c r="M11" s="4">
        <f t="shared" si="1"/>
        <v>917387.33333333337</v>
      </c>
      <c r="N11" s="4">
        <f t="shared" si="1"/>
        <v>934843.66666666663</v>
      </c>
      <c r="O11" s="4">
        <v>952300</v>
      </c>
    </row>
    <row r="12" spans="1:15">
      <c r="A12" s="3" t="str">
        <f>CONCATENATE(0,5)</f>
        <v>05</v>
      </c>
      <c r="B12" s="3" t="s">
        <v>7</v>
      </c>
      <c r="C12" s="4">
        <v>1972340</v>
      </c>
      <c r="D12" s="4">
        <v>2173775</v>
      </c>
      <c r="E12" s="4">
        <v>2298070</v>
      </c>
      <c r="F12" s="4">
        <v>2495200</v>
      </c>
      <c r="G12" s="4">
        <v>2748391</v>
      </c>
      <c r="H12" s="4">
        <f t="shared" si="2"/>
        <v>2789695.8</v>
      </c>
      <c r="I12" s="4">
        <f t="shared" si="0"/>
        <v>2831000.6</v>
      </c>
      <c r="J12" s="4">
        <f t="shared" si="0"/>
        <v>2872305.4</v>
      </c>
      <c r="K12" s="4">
        <f t="shared" si="0"/>
        <v>2913610.2</v>
      </c>
      <c r="L12" s="4">
        <v>2954915</v>
      </c>
      <c r="M12" s="4">
        <f t="shared" si="1"/>
        <v>2994443.3333333335</v>
      </c>
      <c r="N12" s="4">
        <f t="shared" si="1"/>
        <v>3033971.6666666665</v>
      </c>
      <c r="O12" s="4">
        <v>3073500</v>
      </c>
    </row>
    <row r="13" spans="1:15">
      <c r="A13" s="3" t="str">
        <f>CONCATENATE(0,6)</f>
        <v>06</v>
      </c>
      <c r="B13" s="3" t="s">
        <v>8</v>
      </c>
      <c r="C13" s="4">
        <v>428510</v>
      </c>
      <c r="D13" s="4">
        <v>488028</v>
      </c>
      <c r="E13" s="4">
        <v>542627</v>
      </c>
      <c r="F13" s="4">
        <v>567996</v>
      </c>
      <c r="G13" s="4">
        <v>650555</v>
      </c>
      <c r="H13" s="4">
        <f t="shared" si="2"/>
        <v>662691</v>
      </c>
      <c r="I13" s="4">
        <f t="shared" si="0"/>
        <v>674827</v>
      </c>
      <c r="J13" s="4">
        <f t="shared" si="0"/>
        <v>686963</v>
      </c>
      <c r="K13" s="4">
        <f t="shared" si="0"/>
        <v>699099</v>
      </c>
      <c r="L13" s="4">
        <v>711235</v>
      </c>
      <c r="M13" s="4">
        <f t="shared" si="1"/>
        <v>728590</v>
      </c>
      <c r="N13" s="4">
        <f t="shared" si="1"/>
        <v>745945</v>
      </c>
      <c r="O13" s="4">
        <v>763300</v>
      </c>
    </row>
    <row r="14" spans="1:15">
      <c r="A14" s="3" t="str">
        <f>CONCATENATE(0,7)</f>
        <v>07</v>
      </c>
      <c r="B14" s="3" t="s">
        <v>9</v>
      </c>
      <c r="C14" s="4">
        <v>3210496</v>
      </c>
      <c r="D14" s="4">
        <v>3584786</v>
      </c>
      <c r="E14" s="4">
        <v>3920892</v>
      </c>
      <c r="F14" s="4">
        <v>4293459</v>
      </c>
      <c r="G14" s="4">
        <v>4796580</v>
      </c>
      <c r="H14" s="4">
        <f t="shared" si="2"/>
        <v>4880845.5999999996</v>
      </c>
      <c r="I14" s="4">
        <f t="shared" si="0"/>
        <v>4965111.2</v>
      </c>
      <c r="J14" s="4">
        <f t="shared" si="0"/>
        <v>5049376.8</v>
      </c>
      <c r="K14" s="4">
        <f t="shared" si="0"/>
        <v>5133642.4000000004</v>
      </c>
      <c r="L14" s="4">
        <v>5217908</v>
      </c>
      <c r="M14" s="4">
        <f t="shared" si="1"/>
        <v>5299705.333333333</v>
      </c>
      <c r="N14" s="4">
        <f t="shared" si="1"/>
        <v>5381502.666666667</v>
      </c>
      <c r="O14" s="4">
        <v>5463300</v>
      </c>
    </row>
    <row r="15" spans="1:15">
      <c r="A15" s="3" t="str">
        <f>CONCATENATE(0,8)</f>
        <v>08</v>
      </c>
      <c r="B15" s="3" t="s">
        <v>10</v>
      </c>
      <c r="C15" s="4">
        <v>2441873</v>
      </c>
      <c r="D15" s="4">
        <v>2793537</v>
      </c>
      <c r="E15" s="4">
        <v>3052907</v>
      </c>
      <c r="F15" s="4">
        <v>3241444</v>
      </c>
      <c r="G15" s="4">
        <v>3406465</v>
      </c>
      <c r="H15" s="4">
        <f t="shared" si="2"/>
        <v>3436486.8</v>
      </c>
      <c r="I15" s="4">
        <f t="shared" si="0"/>
        <v>3466508.6</v>
      </c>
      <c r="J15" s="4">
        <f t="shared" si="0"/>
        <v>3496530.4</v>
      </c>
      <c r="K15" s="4">
        <f t="shared" si="0"/>
        <v>3526552.2</v>
      </c>
      <c r="L15" s="4">
        <v>3556574</v>
      </c>
      <c r="M15" s="4">
        <f t="shared" si="1"/>
        <v>3646682.6666666665</v>
      </c>
      <c r="N15" s="4">
        <f t="shared" si="1"/>
        <v>3736791.3333333335</v>
      </c>
      <c r="O15" s="4">
        <v>3826900</v>
      </c>
    </row>
    <row r="16" spans="1:15">
      <c r="A16" s="3" t="str">
        <f>CONCATENATE(0,9)</f>
        <v>09</v>
      </c>
      <c r="B16" s="3" t="s">
        <v>11</v>
      </c>
      <c r="C16" s="4">
        <v>8235744</v>
      </c>
      <c r="D16" s="4">
        <v>8489007</v>
      </c>
      <c r="E16" s="4">
        <v>8605239</v>
      </c>
      <c r="F16" s="4">
        <v>8720916</v>
      </c>
      <c r="G16" s="4">
        <v>8851080</v>
      </c>
      <c r="H16" s="4">
        <f t="shared" si="2"/>
        <v>8864594.5999999996</v>
      </c>
      <c r="I16" s="4">
        <f t="shared" si="0"/>
        <v>8878109.1999999993</v>
      </c>
      <c r="J16" s="4">
        <f t="shared" si="0"/>
        <v>8891623.8000000007</v>
      </c>
      <c r="K16" s="4">
        <f t="shared" si="0"/>
        <v>8905138.4000000004</v>
      </c>
      <c r="L16" s="4">
        <v>8918653</v>
      </c>
      <c r="M16" s="4">
        <f t="shared" si="1"/>
        <v>8872868.666666666</v>
      </c>
      <c r="N16" s="4">
        <f t="shared" si="1"/>
        <v>8827084.333333334</v>
      </c>
      <c r="O16" s="4">
        <v>8781300</v>
      </c>
    </row>
    <row r="17" spans="1:15">
      <c r="A17" s="3" t="str">
        <f>CONCATENATE(10, )</f>
        <v>10</v>
      </c>
      <c r="B17" s="3" t="s">
        <v>12</v>
      </c>
      <c r="C17" s="4">
        <v>1349378</v>
      </c>
      <c r="D17" s="4">
        <v>1431748</v>
      </c>
      <c r="E17" s="4">
        <v>1448661</v>
      </c>
      <c r="F17" s="4">
        <v>1509117</v>
      </c>
      <c r="G17" s="4">
        <v>1632934</v>
      </c>
      <c r="H17" s="4">
        <f t="shared" si="2"/>
        <v>1657298</v>
      </c>
      <c r="I17" s="4">
        <f t="shared" si="0"/>
        <v>1681662</v>
      </c>
      <c r="J17" s="4">
        <f t="shared" si="0"/>
        <v>1706026</v>
      </c>
      <c r="K17" s="4">
        <f t="shared" si="0"/>
        <v>1730390</v>
      </c>
      <c r="L17" s="4">
        <v>1754754</v>
      </c>
      <c r="M17" s="4">
        <f t="shared" si="1"/>
        <v>1776502.6666666667</v>
      </c>
      <c r="N17" s="4">
        <f t="shared" si="1"/>
        <v>1798251.3333333333</v>
      </c>
      <c r="O17" s="4">
        <v>1820000</v>
      </c>
    </row>
    <row r="18" spans="1:15">
      <c r="A18" s="3" t="str">
        <f>CONCATENATE(11, )</f>
        <v>11</v>
      </c>
      <c r="B18" s="3" t="s">
        <v>13</v>
      </c>
      <c r="C18" s="4">
        <v>3982593</v>
      </c>
      <c r="D18" s="4">
        <v>4406568</v>
      </c>
      <c r="E18" s="4">
        <v>4663032</v>
      </c>
      <c r="F18" s="4">
        <v>4893812</v>
      </c>
      <c r="G18" s="4">
        <v>5486372</v>
      </c>
      <c r="H18" s="4">
        <f t="shared" si="2"/>
        <v>5559833</v>
      </c>
      <c r="I18" s="4">
        <f t="shared" si="0"/>
        <v>5633294</v>
      </c>
      <c r="J18" s="4">
        <f t="shared" si="0"/>
        <v>5706755</v>
      </c>
      <c r="K18" s="4">
        <f t="shared" si="0"/>
        <v>5780216</v>
      </c>
      <c r="L18" s="4">
        <v>5853677</v>
      </c>
      <c r="M18" s="4">
        <f t="shared" si="1"/>
        <v>5890784.666666667</v>
      </c>
      <c r="N18" s="4">
        <f t="shared" si="1"/>
        <v>5927892.333333333</v>
      </c>
      <c r="O18" s="4">
        <v>5965000</v>
      </c>
    </row>
    <row r="19" spans="1:15">
      <c r="A19" s="3" t="str">
        <f>CONCATENATE(12, )</f>
        <v>12</v>
      </c>
      <c r="B19" s="3" t="s">
        <v>14</v>
      </c>
      <c r="C19" s="4">
        <v>2620637</v>
      </c>
      <c r="D19" s="4">
        <v>2916567</v>
      </c>
      <c r="E19" s="4">
        <v>3079649</v>
      </c>
      <c r="F19" s="4">
        <v>3115202</v>
      </c>
      <c r="G19" s="4">
        <v>3388768</v>
      </c>
      <c r="H19" s="4">
        <f t="shared" si="2"/>
        <v>3417664.6</v>
      </c>
      <c r="I19" s="4">
        <f t="shared" si="0"/>
        <v>3446561.2</v>
      </c>
      <c r="J19" s="4">
        <f t="shared" si="0"/>
        <v>3475457.8</v>
      </c>
      <c r="K19" s="4">
        <f t="shared" si="0"/>
        <v>3504354.4</v>
      </c>
      <c r="L19" s="4">
        <v>3533251</v>
      </c>
      <c r="M19" s="4">
        <f t="shared" si="1"/>
        <v>3565167.3333333335</v>
      </c>
      <c r="N19" s="4">
        <f t="shared" si="1"/>
        <v>3597083.6666666665</v>
      </c>
      <c r="O19" s="4">
        <v>3629000</v>
      </c>
    </row>
    <row r="20" spans="1:15">
      <c r="A20" s="3" t="str">
        <f>CONCATENATE(13, )</f>
        <v>13</v>
      </c>
      <c r="B20" s="3" t="s">
        <v>15</v>
      </c>
      <c r="C20" s="4">
        <v>1888366</v>
      </c>
      <c r="D20" s="4">
        <v>2112473</v>
      </c>
      <c r="E20" s="4">
        <v>2235591</v>
      </c>
      <c r="F20" s="4">
        <v>2345514</v>
      </c>
      <c r="G20" s="4">
        <v>2665018</v>
      </c>
      <c r="H20" s="4">
        <f t="shared" si="2"/>
        <v>2703686.2</v>
      </c>
      <c r="I20" s="4">
        <f t="shared" si="0"/>
        <v>2742354.4</v>
      </c>
      <c r="J20" s="4">
        <f t="shared" si="0"/>
        <v>2781022.6</v>
      </c>
      <c r="K20" s="4">
        <f t="shared" si="0"/>
        <v>2819690.8</v>
      </c>
      <c r="L20" s="4">
        <v>2858359</v>
      </c>
      <c r="M20" s="4">
        <f t="shared" si="1"/>
        <v>2902339.3333333335</v>
      </c>
      <c r="N20" s="4">
        <f t="shared" si="1"/>
        <v>2946319.6666666665</v>
      </c>
      <c r="O20" s="4">
        <v>2990300</v>
      </c>
    </row>
    <row r="21" spans="1:15">
      <c r="A21" s="3" t="str">
        <f>CONCATENATE(14, )</f>
        <v>14</v>
      </c>
      <c r="B21" s="3" t="s">
        <v>16</v>
      </c>
      <c r="C21" s="4">
        <v>5302689</v>
      </c>
      <c r="D21" s="4">
        <v>5991176</v>
      </c>
      <c r="E21" s="4">
        <v>6322002</v>
      </c>
      <c r="F21" s="4">
        <v>6752113</v>
      </c>
      <c r="G21" s="4">
        <v>7350682</v>
      </c>
      <c r="H21" s="4">
        <f t="shared" si="2"/>
        <v>7449511.5999999996</v>
      </c>
      <c r="I21" s="4">
        <f t="shared" si="0"/>
        <v>7548341.2000000002</v>
      </c>
      <c r="J21" s="4">
        <f t="shared" si="0"/>
        <v>7647170.7999999998</v>
      </c>
      <c r="K21" s="4">
        <f t="shared" si="0"/>
        <v>7746000.4000000004</v>
      </c>
      <c r="L21" s="4">
        <v>7844830</v>
      </c>
      <c r="M21" s="4">
        <f t="shared" si="1"/>
        <v>7970786.666666667</v>
      </c>
      <c r="N21" s="4">
        <f t="shared" si="1"/>
        <v>8096743.333333334</v>
      </c>
      <c r="O21" s="4">
        <v>8222700.0000000009</v>
      </c>
    </row>
    <row r="22" spans="1:15">
      <c r="A22" s="3" t="str">
        <f>CONCATENATE(15, )</f>
        <v>15</v>
      </c>
      <c r="B22" s="3" t="s">
        <v>17</v>
      </c>
      <c r="C22" s="4">
        <v>9815795</v>
      </c>
      <c r="D22" s="4">
        <v>11707964</v>
      </c>
      <c r="E22" s="4">
        <v>13096686</v>
      </c>
      <c r="F22" s="4">
        <v>14007495</v>
      </c>
      <c r="G22" s="4">
        <v>15175862</v>
      </c>
      <c r="H22" s="4">
        <f t="shared" si="2"/>
        <v>15378211.199999999</v>
      </c>
      <c r="I22" s="4">
        <f t="shared" si="0"/>
        <v>15580560.4</v>
      </c>
      <c r="J22" s="4">
        <f t="shared" si="0"/>
        <v>15782909.6</v>
      </c>
      <c r="K22" s="4">
        <f t="shared" si="0"/>
        <v>15985258.800000001</v>
      </c>
      <c r="L22" s="4">
        <v>16187608</v>
      </c>
      <c r="M22" s="4">
        <f t="shared" si="1"/>
        <v>16680672</v>
      </c>
      <c r="N22" s="4">
        <f t="shared" si="1"/>
        <v>17173736</v>
      </c>
      <c r="O22" s="4">
        <v>17666800</v>
      </c>
    </row>
    <row r="23" spans="1:15">
      <c r="A23" s="3" t="str">
        <f>CONCATENATE(16, )</f>
        <v>16</v>
      </c>
      <c r="B23" s="3" t="s">
        <v>18</v>
      </c>
      <c r="C23" s="4">
        <v>3548199</v>
      </c>
      <c r="D23" s="4">
        <v>3870604</v>
      </c>
      <c r="E23" s="4">
        <v>3985667</v>
      </c>
      <c r="F23" s="4">
        <v>3966073</v>
      </c>
      <c r="G23" s="4">
        <v>4351037</v>
      </c>
      <c r="H23" s="4">
        <f t="shared" si="2"/>
        <v>4397723.8</v>
      </c>
      <c r="I23" s="4">
        <f t="shared" si="2"/>
        <v>4444410.5999999996</v>
      </c>
      <c r="J23" s="4">
        <f t="shared" si="2"/>
        <v>4491097.4000000004</v>
      </c>
      <c r="K23" s="4">
        <f t="shared" si="2"/>
        <v>4537784.2</v>
      </c>
      <c r="L23" s="4">
        <v>4584471</v>
      </c>
      <c r="M23" s="4">
        <f t="shared" si="1"/>
        <v>4621414</v>
      </c>
      <c r="N23" s="4">
        <f t="shared" si="1"/>
        <v>4658357</v>
      </c>
      <c r="O23" s="4">
        <v>4695300</v>
      </c>
    </row>
    <row r="24" spans="1:15">
      <c r="A24" s="3" t="str">
        <f>CONCATENATE(17, )</f>
        <v>17</v>
      </c>
      <c r="B24" s="3" t="s">
        <v>19</v>
      </c>
      <c r="C24" s="4">
        <v>1195059</v>
      </c>
      <c r="D24" s="4">
        <v>1442662</v>
      </c>
      <c r="E24" s="4">
        <v>1555296</v>
      </c>
      <c r="F24" s="4">
        <v>1612899</v>
      </c>
      <c r="G24" s="4">
        <v>1777227</v>
      </c>
      <c r="H24" s="4">
        <f t="shared" si="2"/>
        <v>1802543.8</v>
      </c>
      <c r="I24" s="4">
        <f t="shared" si="2"/>
        <v>1827860.6</v>
      </c>
      <c r="J24" s="4">
        <f t="shared" si="2"/>
        <v>1853177.4</v>
      </c>
      <c r="K24" s="4">
        <f t="shared" si="2"/>
        <v>1878494.2</v>
      </c>
      <c r="L24" s="4">
        <v>1903811</v>
      </c>
      <c r="M24" s="4">
        <f t="shared" si="1"/>
        <v>1933907.3333333333</v>
      </c>
      <c r="N24" s="4">
        <f t="shared" si="1"/>
        <v>1964003.6666666667</v>
      </c>
      <c r="O24" s="4">
        <v>1994100</v>
      </c>
    </row>
    <row r="25" spans="1:15">
      <c r="A25" s="3" t="str">
        <f>CONCATENATE(18, )</f>
        <v>18</v>
      </c>
      <c r="B25" s="3" t="s">
        <v>20</v>
      </c>
      <c r="C25" s="4">
        <v>824643</v>
      </c>
      <c r="D25" s="4">
        <v>896702</v>
      </c>
      <c r="E25" s="4">
        <v>920185</v>
      </c>
      <c r="F25" s="4">
        <v>949684</v>
      </c>
      <c r="G25" s="4">
        <v>1084979</v>
      </c>
      <c r="H25" s="4">
        <f t="shared" si="2"/>
        <v>1104193.2</v>
      </c>
      <c r="I25" s="4">
        <f t="shared" si="2"/>
        <v>1123407.3999999999</v>
      </c>
      <c r="J25" s="4">
        <f t="shared" si="2"/>
        <v>1142621.6000000001</v>
      </c>
      <c r="K25" s="4">
        <f t="shared" si="2"/>
        <v>1161835.8</v>
      </c>
      <c r="L25" s="4">
        <v>1181050</v>
      </c>
      <c r="M25" s="4">
        <f t="shared" si="1"/>
        <v>1219666.6666666667</v>
      </c>
      <c r="N25" s="4">
        <f t="shared" si="1"/>
        <v>1258283.3333333333</v>
      </c>
      <c r="O25" s="4">
        <v>1296900</v>
      </c>
    </row>
    <row r="26" spans="1:15">
      <c r="A26" s="3" t="str">
        <f>CONCATENATE(19, )</f>
        <v>19</v>
      </c>
      <c r="B26" s="3" t="s">
        <v>21</v>
      </c>
      <c r="C26" s="4">
        <v>3098736</v>
      </c>
      <c r="D26" s="4">
        <v>3550114</v>
      </c>
      <c r="E26" s="4">
        <v>3834141</v>
      </c>
      <c r="F26" s="4">
        <v>4199292</v>
      </c>
      <c r="G26" s="4">
        <v>4653458</v>
      </c>
      <c r="H26" s="4">
        <f t="shared" si="2"/>
        <v>4746667.2</v>
      </c>
      <c r="I26" s="4">
        <f t="shared" si="2"/>
        <v>4839876.4000000004</v>
      </c>
      <c r="J26" s="4">
        <f t="shared" si="2"/>
        <v>4933085.5999999996</v>
      </c>
      <c r="K26" s="4">
        <f t="shared" si="2"/>
        <v>5026294.8</v>
      </c>
      <c r="L26" s="4">
        <v>5119504</v>
      </c>
      <c r="M26" s="4">
        <f t="shared" si="1"/>
        <v>5186769.333333333</v>
      </c>
      <c r="N26" s="4">
        <f t="shared" si="1"/>
        <v>5254034.666666667</v>
      </c>
      <c r="O26" s="4">
        <v>5321300</v>
      </c>
    </row>
    <row r="27" spans="1:15">
      <c r="A27" s="3" t="str">
        <f>CONCATENATE(20, )</f>
        <v>20</v>
      </c>
      <c r="B27" s="3" t="s">
        <v>22</v>
      </c>
      <c r="C27" s="4">
        <v>3019560</v>
      </c>
      <c r="D27" s="4">
        <v>3228895</v>
      </c>
      <c r="E27" s="4">
        <v>3438765</v>
      </c>
      <c r="F27" s="4">
        <v>3506821</v>
      </c>
      <c r="G27" s="4">
        <v>3801962</v>
      </c>
      <c r="H27" s="4">
        <f t="shared" si="2"/>
        <v>3835147.4</v>
      </c>
      <c r="I27" s="4">
        <f t="shared" si="2"/>
        <v>3868332.8</v>
      </c>
      <c r="J27" s="4">
        <f t="shared" si="2"/>
        <v>3901518.2</v>
      </c>
      <c r="K27" s="4">
        <f t="shared" si="2"/>
        <v>3934703.6</v>
      </c>
      <c r="L27" s="4">
        <v>3967889</v>
      </c>
      <c r="M27" s="4">
        <f t="shared" si="1"/>
        <v>4009059.3333333335</v>
      </c>
      <c r="N27" s="4">
        <f t="shared" si="1"/>
        <v>4050229.6666666665</v>
      </c>
      <c r="O27" s="4">
        <v>4091400</v>
      </c>
    </row>
    <row r="28" spans="1:15">
      <c r="A28" s="3" t="str">
        <f>CONCATENATE(21, )</f>
        <v>21</v>
      </c>
      <c r="B28" s="3" t="s">
        <v>23</v>
      </c>
      <c r="C28" s="4">
        <v>4126101</v>
      </c>
      <c r="D28" s="4">
        <v>4624365</v>
      </c>
      <c r="E28" s="4">
        <v>5076686</v>
      </c>
      <c r="F28" s="4">
        <v>5383133</v>
      </c>
      <c r="G28" s="4">
        <v>5779829</v>
      </c>
      <c r="H28" s="4">
        <f t="shared" si="2"/>
        <v>5857639.7999999998</v>
      </c>
      <c r="I28" s="4">
        <f t="shared" si="2"/>
        <v>5935450.5999999996</v>
      </c>
      <c r="J28" s="4">
        <f t="shared" si="2"/>
        <v>6013261.4000000004</v>
      </c>
      <c r="K28" s="4">
        <f t="shared" si="2"/>
        <v>6091072.2000000002</v>
      </c>
      <c r="L28" s="4">
        <v>6168883</v>
      </c>
      <c r="M28" s="4">
        <f t="shared" si="1"/>
        <v>6241955.333333333</v>
      </c>
      <c r="N28" s="4">
        <f t="shared" si="1"/>
        <v>6315027.666666667</v>
      </c>
      <c r="O28" s="4">
        <v>6388100</v>
      </c>
    </row>
    <row r="29" spans="1:15">
      <c r="A29" s="3" t="str">
        <f>CONCATENATE(22, )</f>
        <v>22</v>
      </c>
      <c r="B29" s="3" t="s">
        <v>24</v>
      </c>
      <c r="C29" s="4">
        <v>1051235</v>
      </c>
      <c r="D29" s="4">
        <v>1250476</v>
      </c>
      <c r="E29" s="4">
        <v>1404306</v>
      </c>
      <c r="F29" s="4">
        <v>1598139</v>
      </c>
      <c r="G29" s="4">
        <v>1827937</v>
      </c>
      <c r="H29" s="4">
        <f t="shared" si="2"/>
        <v>1870024</v>
      </c>
      <c r="I29" s="4">
        <f t="shared" si="2"/>
        <v>1912111</v>
      </c>
      <c r="J29" s="4">
        <f t="shared" si="2"/>
        <v>1954198</v>
      </c>
      <c r="K29" s="4">
        <f t="shared" si="2"/>
        <v>1996285</v>
      </c>
      <c r="L29" s="4">
        <v>2038372</v>
      </c>
      <c r="M29" s="4">
        <f t="shared" si="1"/>
        <v>2058914.6666666667</v>
      </c>
      <c r="N29" s="4">
        <f t="shared" si="1"/>
        <v>2079457.3333333333</v>
      </c>
      <c r="O29" s="4">
        <v>2100000</v>
      </c>
    </row>
    <row r="30" spans="1:15">
      <c r="A30" s="3" t="str">
        <f>CONCATENATE(23, )</f>
        <v>23</v>
      </c>
      <c r="B30" s="3" t="s">
        <v>25</v>
      </c>
      <c r="C30" s="4">
        <v>493277</v>
      </c>
      <c r="D30" s="4">
        <v>703536</v>
      </c>
      <c r="E30" s="4">
        <v>874963</v>
      </c>
      <c r="F30" s="4">
        <v>1135309</v>
      </c>
      <c r="G30" s="4">
        <v>1325578</v>
      </c>
      <c r="H30" s="4">
        <f t="shared" si="2"/>
        <v>1360774.8</v>
      </c>
      <c r="I30" s="4">
        <f t="shared" si="2"/>
        <v>1395971.6</v>
      </c>
      <c r="J30" s="4">
        <f t="shared" si="2"/>
        <v>1431168.4</v>
      </c>
      <c r="K30" s="4">
        <f t="shared" si="2"/>
        <v>1466365.2</v>
      </c>
      <c r="L30" s="4">
        <v>1501562</v>
      </c>
      <c r="M30" s="4">
        <f t="shared" si="1"/>
        <v>1575241.3333333333</v>
      </c>
      <c r="N30" s="4">
        <f t="shared" si="1"/>
        <v>1648920.6666666667</v>
      </c>
      <c r="O30" s="4">
        <v>1722600</v>
      </c>
    </row>
    <row r="31" spans="1:15">
      <c r="A31" s="3" t="str">
        <f>CONCATENATE(24, )</f>
        <v>24</v>
      </c>
      <c r="B31" s="3" t="s">
        <v>26</v>
      </c>
      <c r="C31" s="4">
        <v>2003187</v>
      </c>
      <c r="D31" s="4">
        <v>2200763</v>
      </c>
      <c r="E31" s="4">
        <v>2299360</v>
      </c>
      <c r="F31" s="4">
        <v>2410414</v>
      </c>
      <c r="G31" s="4">
        <v>2585518</v>
      </c>
      <c r="H31" s="4">
        <f t="shared" si="2"/>
        <v>2611978.4</v>
      </c>
      <c r="I31" s="4">
        <f t="shared" si="2"/>
        <v>2638438.7999999998</v>
      </c>
      <c r="J31" s="4">
        <f t="shared" si="2"/>
        <v>2664899.2000000002</v>
      </c>
      <c r="K31" s="4">
        <f t="shared" si="2"/>
        <v>2691359.6</v>
      </c>
      <c r="L31" s="4">
        <v>2717820</v>
      </c>
      <c r="M31" s="4">
        <f t="shared" si="1"/>
        <v>2755846.6666666665</v>
      </c>
      <c r="N31" s="4">
        <f t="shared" si="1"/>
        <v>2793873.3333333335</v>
      </c>
      <c r="O31" s="4">
        <v>2831900</v>
      </c>
    </row>
    <row r="32" spans="1:15">
      <c r="A32" s="3" t="str">
        <f>CONCATENATE(25, )</f>
        <v>25</v>
      </c>
      <c r="B32" s="3" t="s">
        <v>27</v>
      </c>
      <c r="C32" s="4">
        <v>2204054</v>
      </c>
      <c r="D32" s="4">
        <v>2425675</v>
      </c>
      <c r="E32" s="4">
        <v>2536844</v>
      </c>
      <c r="F32" s="4">
        <v>2608442</v>
      </c>
      <c r="G32" s="4">
        <v>2767761</v>
      </c>
      <c r="H32" s="4">
        <f t="shared" si="2"/>
        <v>2807473</v>
      </c>
      <c r="I32" s="4">
        <f t="shared" si="2"/>
        <v>2847185</v>
      </c>
      <c r="J32" s="4">
        <f t="shared" si="2"/>
        <v>2886897</v>
      </c>
      <c r="K32" s="4">
        <f t="shared" si="2"/>
        <v>2926609</v>
      </c>
      <c r="L32" s="4">
        <v>2966321</v>
      </c>
      <c r="M32" s="4">
        <f t="shared" si="1"/>
        <v>2999680.6666666665</v>
      </c>
      <c r="N32" s="4">
        <f t="shared" si="1"/>
        <v>3033040.3333333335</v>
      </c>
      <c r="O32" s="4">
        <v>3066400</v>
      </c>
    </row>
    <row r="33" spans="1:15">
      <c r="A33" s="3" t="str">
        <f>CONCATENATE(26, )</f>
        <v>26</v>
      </c>
      <c r="B33" s="3" t="s">
        <v>28</v>
      </c>
      <c r="C33" s="4">
        <v>1823606</v>
      </c>
      <c r="D33" s="4">
        <v>2085536</v>
      </c>
      <c r="E33" s="4">
        <v>2216969</v>
      </c>
      <c r="F33" s="4">
        <v>2394861</v>
      </c>
      <c r="G33" s="4">
        <v>2662480</v>
      </c>
      <c r="H33" s="4">
        <f t="shared" si="2"/>
        <v>2700050</v>
      </c>
      <c r="I33" s="4">
        <f t="shared" si="2"/>
        <v>2737620</v>
      </c>
      <c r="J33" s="4">
        <f t="shared" si="2"/>
        <v>2775190</v>
      </c>
      <c r="K33" s="4">
        <f t="shared" si="2"/>
        <v>2812760</v>
      </c>
      <c r="L33" s="4">
        <v>2850330</v>
      </c>
      <c r="M33" s="4">
        <f t="shared" si="1"/>
        <v>2920886.6666666665</v>
      </c>
      <c r="N33" s="4">
        <f t="shared" si="1"/>
        <v>2991443.3333333335</v>
      </c>
      <c r="O33" s="4">
        <v>3062000</v>
      </c>
    </row>
    <row r="34" spans="1:15">
      <c r="A34" s="3" t="str">
        <f>CONCATENATE(27, )</f>
        <v>27</v>
      </c>
      <c r="B34" s="3" t="s">
        <v>29</v>
      </c>
      <c r="C34" s="4">
        <v>1501744</v>
      </c>
      <c r="D34" s="4">
        <v>1748769</v>
      </c>
      <c r="E34" s="4">
        <v>1891829</v>
      </c>
      <c r="F34" s="4">
        <v>1989969</v>
      </c>
      <c r="G34" s="4">
        <v>2238603</v>
      </c>
      <c r="H34" s="4">
        <f t="shared" si="2"/>
        <v>2269936.7999999998</v>
      </c>
      <c r="I34" s="4">
        <f t="shared" si="2"/>
        <v>2301270.6</v>
      </c>
      <c r="J34" s="4">
        <f t="shared" si="2"/>
        <v>2332604.4</v>
      </c>
      <c r="K34" s="4">
        <f t="shared" si="2"/>
        <v>2363938.2000000002</v>
      </c>
      <c r="L34" s="4">
        <v>2395272</v>
      </c>
      <c r="M34" s="4">
        <f t="shared" si="1"/>
        <v>2417148</v>
      </c>
      <c r="N34" s="4">
        <f t="shared" si="1"/>
        <v>2439024</v>
      </c>
      <c r="O34" s="4">
        <v>2460900</v>
      </c>
    </row>
    <row r="35" spans="1:15">
      <c r="A35" s="3" t="str">
        <f>CONCATENATE(28, )</f>
        <v>28</v>
      </c>
      <c r="B35" s="3" t="s">
        <v>30</v>
      </c>
      <c r="C35" s="4">
        <v>2249581</v>
      </c>
      <c r="D35" s="4">
        <v>2527328</v>
      </c>
      <c r="E35" s="4">
        <v>2753222</v>
      </c>
      <c r="F35" s="4">
        <v>3024238</v>
      </c>
      <c r="G35" s="4">
        <v>3268554</v>
      </c>
      <c r="H35" s="4">
        <f t="shared" si="2"/>
        <v>3303182.8</v>
      </c>
      <c r="I35" s="4">
        <f t="shared" si="2"/>
        <v>3337811.6</v>
      </c>
      <c r="J35" s="4">
        <f t="shared" si="2"/>
        <v>3372440.4</v>
      </c>
      <c r="K35" s="4">
        <f t="shared" si="2"/>
        <v>3407069.2</v>
      </c>
      <c r="L35" s="4">
        <v>3441698</v>
      </c>
      <c r="M35" s="4">
        <f t="shared" si="1"/>
        <v>3518565.3333333335</v>
      </c>
      <c r="N35" s="4">
        <f t="shared" si="1"/>
        <v>3595432.6666666665</v>
      </c>
      <c r="O35" s="4">
        <v>3672300</v>
      </c>
    </row>
    <row r="36" spans="1:15">
      <c r="A36" s="3" t="str">
        <f>CONCATENATE(29, )</f>
        <v>29</v>
      </c>
      <c r="B36" s="3" t="s">
        <v>31</v>
      </c>
      <c r="C36" s="4">
        <v>761277</v>
      </c>
      <c r="D36" s="4">
        <v>883924</v>
      </c>
      <c r="E36" s="4">
        <v>962646</v>
      </c>
      <c r="F36" s="4">
        <v>1068207</v>
      </c>
      <c r="G36" s="4">
        <v>1169936</v>
      </c>
      <c r="H36" s="4">
        <f t="shared" si="2"/>
        <v>1190518.2</v>
      </c>
      <c r="I36" s="4">
        <f t="shared" si="2"/>
        <v>1211100.3999999999</v>
      </c>
      <c r="J36" s="4">
        <f t="shared" si="2"/>
        <v>1231682.6000000001</v>
      </c>
      <c r="K36" s="4">
        <f t="shared" si="2"/>
        <v>1252264.8</v>
      </c>
      <c r="L36" s="4">
        <v>1272847</v>
      </c>
      <c r="M36" s="4">
        <f t="shared" si="1"/>
        <v>1293498</v>
      </c>
      <c r="N36" s="4">
        <f t="shared" si="1"/>
        <v>1314149</v>
      </c>
      <c r="O36" s="4">
        <v>1334800</v>
      </c>
    </row>
    <row r="37" spans="1:15">
      <c r="A37" s="3" t="str">
        <f>CONCATENATE(30, )</f>
        <v>30</v>
      </c>
      <c r="B37" s="3" t="s">
        <v>32</v>
      </c>
      <c r="C37" s="4">
        <v>6228239</v>
      </c>
      <c r="D37" s="4">
        <v>6737324</v>
      </c>
      <c r="E37" s="4">
        <v>6908975</v>
      </c>
      <c r="F37" s="4">
        <v>7110214</v>
      </c>
      <c r="G37" s="4">
        <v>7643194</v>
      </c>
      <c r="H37" s="4">
        <f t="shared" si="2"/>
        <v>7737056.2000000002</v>
      </c>
      <c r="I37" s="4">
        <f t="shared" si="2"/>
        <v>7830918.4000000004</v>
      </c>
      <c r="J37" s="4">
        <f t="shared" si="2"/>
        <v>7924780.5999999996</v>
      </c>
      <c r="K37" s="4">
        <f t="shared" si="2"/>
        <v>8018642.7999999998</v>
      </c>
      <c r="L37" s="4">
        <v>8112505</v>
      </c>
      <c r="M37" s="4">
        <f t="shared" si="1"/>
        <v>8153903.333333334</v>
      </c>
      <c r="N37" s="4">
        <f t="shared" si="1"/>
        <v>8195301.666666667</v>
      </c>
      <c r="O37" s="4">
        <v>8236700.0000000009</v>
      </c>
    </row>
    <row r="38" spans="1:15">
      <c r="A38" s="3" t="str">
        <f>CONCATENATE(31, )</f>
        <v>31</v>
      </c>
      <c r="B38" s="3" t="s">
        <v>33</v>
      </c>
      <c r="C38" s="4">
        <v>1362940</v>
      </c>
      <c r="D38" s="4">
        <v>1556622</v>
      </c>
      <c r="E38" s="4">
        <v>1658210</v>
      </c>
      <c r="F38" s="4">
        <v>1818948</v>
      </c>
      <c r="G38" s="4">
        <v>1955577</v>
      </c>
      <c r="H38" s="4">
        <f t="shared" si="2"/>
        <v>1983896.6</v>
      </c>
      <c r="I38" s="4">
        <f t="shared" si="2"/>
        <v>2012216.2</v>
      </c>
      <c r="J38" s="4">
        <f t="shared" si="2"/>
        <v>2040535.8</v>
      </c>
      <c r="K38" s="4">
        <f t="shared" si="2"/>
        <v>2068855.4</v>
      </c>
      <c r="L38" s="4">
        <v>2097175</v>
      </c>
      <c r="M38" s="4">
        <f t="shared" si="1"/>
        <v>2133850</v>
      </c>
      <c r="N38" s="4">
        <f t="shared" si="1"/>
        <v>2170525</v>
      </c>
      <c r="O38" s="4">
        <v>2207200</v>
      </c>
    </row>
    <row r="39" spans="1:15">
      <c r="A39" s="3" t="str">
        <f>CONCATENATE(32, )</f>
        <v>32</v>
      </c>
      <c r="B39" s="3" t="s">
        <v>34</v>
      </c>
      <c r="C39" s="4">
        <v>1276323</v>
      </c>
      <c r="D39" s="4">
        <v>1336496</v>
      </c>
      <c r="E39" s="4">
        <v>1353610</v>
      </c>
      <c r="F39" s="4">
        <v>1367692</v>
      </c>
      <c r="G39" s="4">
        <v>1490668</v>
      </c>
      <c r="H39" s="4">
        <f t="shared" si="2"/>
        <v>1508376.2</v>
      </c>
      <c r="I39" s="4">
        <f t="shared" si="2"/>
        <v>1526084.4</v>
      </c>
      <c r="J39" s="4">
        <f t="shared" si="2"/>
        <v>1543792.6</v>
      </c>
      <c r="K39" s="4">
        <f t="shared" si="2"/>
        <v>1561500.8</v>
      </c>
      <c r="L39" s="4">
        <v>1579209</v>
      </c>
      <c r="M39" s="4">
        <f t="shared" si="1"/>
        <v>1591139.3333333333</v>
      </c>
      <c r="N39" s="4">
        <f t="shared" si="1"/>
        <v>1603069.6666666667</v>
      </c>
      <c r="O39" s="4">
        <v>1615000</v>
      </c>
    </row>
    <row r="40" spans="1:15">
      <c r="M40" t="s">
        <v>40</v>
      </c>
      <c r="N40" t="s">
        <v>40</v>
      </c>
    </row>
    <row r="41" spans="1:15">
      <c r="A41" s="1" t="s">
        <v>35</v>
      </c>
    </row>
    <row r="42" spans="1:15">
      <c r="A42" s="1" t="s">
        <v>36</v>
      </c>
    </row>
    <row r="43" spans="1:15">
      <c r="A43" s="1" t="s">
        <v>37</v>
      </c>
    </row>
    <row r="44" spans="1:15">
      <c r="A44" s="1" t="s">
        <v>38</v>
      </c>
    </row>
    <row r="45" spans="1:15">
      <c r="A45" s="1" t="s">
        <v>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3" sqref="C3"/>
    </sheetView>
  </sheetViews>
  <sheetFormatPr baseColWidth="10" defaultRowHeight="15" x14ac:dyDescent="0"/>
  <sheetData>
    <row r="3" spans="2:2">
      <c r="B3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Vazquez</cp:lastModifiedBy>
  <dcterms:created xsi:type="dcterms:W3CDTF">2020-03-20T06:01:50Z</dcterms:created>
  <dcterms:modified xsi:type="dcterms:W3CDTF">2020-03-21T05:22:20Z</dcterms:modified>
</cp:coreProperties>
</file>