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hen/Documents/research/photosensitizer effect of 149mer/"/>
    </mc:Choice>
  </mc:AlternateContent>
  <bookViews>
    <workbookView xWindow="2680" yWindow="500" windowWidth="28800" windowHeight="15880" tabRatio="500"/>
  </bookViews>
  <sheets>
    <sheet name="2017-05-25 12hr 43min_boxed" sheetId="1" r:id="rId1"/>
    <sheet name="2017-05-25 14hr 01min_boxed" sheetId="6" r:id="rId2"/>
    <sheet name="2017-05-30(2 gels data) " sheetId="5" r:id="rId3"/>
    <sheet name="combine 3 set of data" sheetId="3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" l="1"/>
  <c r="O20" i="1"/>
  <c r="O26" i="1"/>
  <c r="P26" i="1"/>
  <c r="O15" i="1"/>
  <c r="O10" i="1"/>
  <c r="P10" i="1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O48" i="6"/>
  <c r="O54" i="6"/>
  <c r="P54" i="6"/>
  <c r="Q55" i="6"/>
  <c r="Q54" i="6"/>
  <c r="Q53" i="6"/>
  <c r="Q52" i="6"/>
  <c r="Q51" i="6"/>
  <c r="O43" i="6"/>
  <c r="O38" i="6"/>
  <c r="P38" i="6"/>
  <c r="Q38" i="6"/>
  <c r="Q37" i="6"/>
  <c r="Q36" i="6"/>
  <c r="Q35" i="6"/>
  <c r="Q34" i="6"/>
  <c r="Q33" i="6"/>
  <c r="Q32" i="6"/>
  <c r="Q31" i="6"/>
  <c r="O20" i="6"/>
  <c r="O26" i="6"/>
  <c r="P26" i="6"/>
  <c r="Q27" i="6"/>
  <c r="Q26" i="6"/>
  <c r="Q25" i="6"/>
  <c r="Q24" i="6"/>
  <c r="Q23" i="6"/>
  <c r="O15" i="6"/>
  <c r="O10" i="6"/>
  <c r="P10" i="6"/>
  <c r="Q10" i="6"/>
  <c r="Q9" i="6"/>
  <c r="Q8" i="6"/>
  <c r="Q7" i="6"/>
  <c r="Q6" i="6"/>
  <c r="Q5" i="6"/>
  <c r="Q4" i="6"/>
  <c r="Q3" i="6"/>
  <c r="I66" i="6"/>
  <c r="I65" i="6"/>
  <c r="I64" i="6"/>
  <c r="I63" i="6"/>
  <c r="I62" i="6"/>
  <c r="I57" i="6"/>
  <c r="I56" i="6"/>
  <c r="I55" i="6"/>
  <c r="I54" i="6"/>
  <c r="I53" i="6"/>
  <c r="I48" i="6"/>
  <c r="I47" i="6"/>
  <c r="I46" i="6"/>
  <c r="I45" i="6"/>
  <c r="I44" i="6"/>
  <c r="I43" i="6"/>
  <c r="I42" i="6"/>
  <c r="I41" i="6"/>
  <c r="I40" i="6"/>
  <c r="I36" i="6"/>
  <c r="I35" i="6"/>
  <c r="I34" i="6"/>
  <c r="I33" i="6"/>
  <c r="I32" i="6"/>
  <c r="I31" i="6"/>
  <c r="I30" i="6"/>
  <c r="I29" i="6"/>
  <c r="I28" i="6"/>
  <c r="I23" i="6"/>
  <c r="I22" i="6"/>
  <c r="I21" i="6"/>
  <c r="I20" i="6"/>
  <c r="I19" i="6"/>
  <c r="I18" i="6"/>
  <c r="I17" i="6"/>
  <c r="I16" i="6"/>
  <c r="I12" i="6"/>
  <c r="I11" i="6"/>
  <c r="I10" i="6"/>
  <c r="I9" i="6"/>
  <c r="I8" i="6"/>
  <c r="I7" i="6"/>
  <c r="I6" i="6"/>
  <c r="I5" i="6"/>
  <c r="O48" i="5"/>
  <c r="O54" i="5"/>
  <c r="P54" i="5"/>
  <c r="Q55" i="5"/>
  <c r="Q54" i="5"/>
  <c r="Q53" i="5"/>
  <c r="Q52" i="5"/>
  <c r="O43" i="5"/>
  <c r="O38" i="5"/>
  <c r="P38" i="5"/>
  <c r="Q38" i="5"/>
  <c r="Q37" i="5"/>
  <c r="Q36" i="5"/>
  <c r="Q35" i="5"/>
  <c r="Q34" i="5"/>
  <c r="Q33" i="5"/>
  <c r="Q32" i="5"/>
  <c r="Q31" i="5"/>
  <c r="O20" i="5"/>
  <c r="O26" i="5"/>
  <c r="P26" i="5"/>
  <c r="Q27" i="5"/>
  <c r="Q26" i="5"/>
  <c r="Q25" i="5"/>
  <c r="Q24" i="5"/>
  <c r="O15" i="5"/>
  <c r="O10" i="5"/>
  <c r="P10" i="5"/>
  <c r="Q10" i="5"/>
  <c r="Q9" i="5"/>
  <c r="Q8" i="5"/>
  <c r="Q7" i="5"/>
  <c r="Q6" i="5"/>
  <c r="Q5" i="5"/>
  <c r="Q4" i="5"/>
  <c r="Q3" i="5"/>
  <c r="I64" i="5"/>
  <c r="I63" i="5"/>
  <c r="I62" i="5"/>
  <c r="I61" i="5"/>
  <c r="I55" i="5"/>
  <c r="I54" i="5"/>
  <c r="I53" i="5"/>
  <c r="I52" i="5"/>
  <c r="I47" i="5"/>
  <c r="I46" i="5"/>
  <c r="I45" i="5"/>
  <c r="I44" i="5"/>
  <c r="I43" i="5"/>
  <c r="I42" i="5"/>
  <c r="I41" i="5"/>
  <c r="I40" i="5"/>
  <c r="I39" i="5"/>
  <c r="I35" i="5"/>
  <c r="I34" i="5"/>
  <c r="I33" i="5"/>
  <c r="I32" i="5"/>
  <c r="I31" i="5"/>
  <c r="I30" i="5"/>
  <c r="I29" i="5"/>
  <c r="I28" i="5"/>
  <c r="I27" i="5"/>
  <c r="I22" i="5"/>
  <c r="I21" i="5"/>
  <c r="I20" i="5"/>
  <c r="I19" i="5"/>
  <c r="I18" i="5"/>
  <c r="I17" i="5"/>
  <c r="I16" i="5"/>
  <c r="I15" i="5"/>
  <c r="I11" i="5"/>
  <c r="I10" i="5"/>
  <c r="I9" i="5"/>
  <c r="I8" i="5"/>
  <c r="I7" i="5"/>
  <c r="I6" i="5"/>
  <c r="I5" i="5"/>
  <c r="I4" i="5"/>
  <c r="O48" i="1"/>
  <c r="O54" i="1"/>
  <c r="P54" i="1"/>
  <c r="Q55" i="1"/>
  <c r="Q54" i="1"/>
  <c r="Q53" i="1"/>
  <c r="Q52" i="1"/>
  <c r="Q51" i="1"/>
  <c r="O43" i="1"/>
  <c r="O38" i="1"/>
  <c r="P38" i="1"/>
  <c r="Q38" i="1"/>
  <c r="Q37" i="1"/>
  <c r="Q36" i="1"/>
  <c r="Q35" i="1"/>
  <c r="Q34" i="1"/>
  <c r="Q33" i="1"/>
  <c r="Q32" i="1"/>
  <c r="Q31" i="1"/>
  <c r="Q27" i="1"/>
  <c r="Q26" i="1"/>
  <c r="Q25" i="1"/>
  <c r="Q24" i="1"/>
  <c r="Q23" i="1"/>
  <c r="Q10" i="1"/>
  <c r="Q9" i="1"/>
  <c r="Q8" i="1"/>
  <c r="Q7" i="1"/>
  <c r="Q6" i="1"/>
  <c r="Q5" i="1"/>
  <c r="Q4" i="1"/>
  <c r="Q3" i="1"/>
  <c r="A43" i="3"/>
  <c r="C26" i="3"/>
  <c r="E43" i="3"/>
  <c r="G26" i="3"/>
  <c r="I43" i="3"/>
  <c r="K26" i="3"/>
  <c r="N26" i="3"/>
  <c r="C27" i="3"/>
  <c r="G27" i="3"/>
  <c r="K27" i="3"/>
  <c r="N27" i="3"/>
  <c r="C28" i="3"/>
  <c r="G28" i="3"/>
  <c r="K28" i="3"/>
  <c r="N28" i="3"/>
  <c r="C29" i="3"/>
  <c r="G29" i="3"/>
  <c r="K29" i="3"/>
  <c r="N29" i="3"/>
  <c r="C30" i="3"/>
  <c r="G30" i="3"/>
  <c r="K30" i="3"/>
  <c r="N30" i="3"/>
  <c r="C31" i="3"/>
  <c r="G31" i="3"/>
  <c r="K31" i="3"/>
  <c r="N31" i="3"/>
  <c r="C32" i="3"/>
  <c r="G32" i="3"/>
  <c r="K32" i="3"/>
  <c r="N32" i="3"/>
  <c r="C33" i="3"/>
  <c r="G33" i="3"/>
  <c r="K33" i="3"/>
  <c r="N33" i="3"/>
  <c r="C34" i="3"/>
  <c r="G34" i="3"/>
  <c r="K34" i="3"/>
  <c r="N34" i="3"/>
  <c r="C35" i="3"/>
  <c r="G35" i="3"/>
  <c r="K35" i="3"/>
  <c r="N35" i="3"/>
  <c r="C36" i="3"/>
  <c r="G36" i="3"/>
  <c r="K36" i="3"/>
  <c r="N36" i="3"/>
  <c r="C37" i="3"/>
  <c r="G37" i="3"/>
  <c r="K37" i="3"/>
  <c r="N37" i="3"/>
  <c r="C38" i="3"/>
  <c r="G38" i="3"/>
  <c r="K38" i="3"/>
  <c r="N38" i="3"/>
  <c r="C39" i="3"/>
  <c r="G39" i="3"/>
  <c r="K39" i="3"/>
  <c r="N39" i="3"/>
  <c r="C40" i="3"/>
  <c r="G40" i="3"/>
  <c r="K40" i="3"/>
  <c r="N40" i="3"/>
  <c r="C41" i="3"/>
  <c r="G41" i="3"/>
  <c r="K41" i="3"/>
  <c r="N41" i="3"/>
  <c r="A21" i="3"/>
  <c r="C5" i="3"/>
  <c r="E21" i="3"/>
  <c r="G5" i="3"/>
  <c r="I21" i="3"/>
  <c r="K5" i="3"/>
  <c r="N5" i="3"/>
  <c r="C6" i="3"/>
  <c r="G6" i="3"/>
  <c r="K6" i="3"/>
  <c r="N6" i="3"/>
  <c r="C7" i="3"/>
  <c r="G7" i="3"/>
  <c r="K7" i="3"/>
  <c r="N7" i="3"/>
  <c r="C8" i="3"/>
  <c r="G8" i="3"/>
  <c r="K8" i="3"/>
  <c r="N8" i="3"/>
  <c r="C9" i="3"/>
  <c r="G9" i="3"/>
  <c r="K9" i="3"/>
  <c r="N9" i="3"/>
  <c r="C10" i="3"/>
  <c r="G10" i="3"/>
  <c r="K10" i="3"/>
  <c r="N10" i="3"/>
  <c r="C11" i="3"/>
  <c r="G11" i="3"/>
  <c r="K11" i="3"/>
  <c r="N11" i="3"/>
  <c r="C12" i="3"/>
  <c r="G12" i="3"/>
  <c r="K12" i="3"/>
  <c r="N12" i="3"/>
  <c r="C13" i="3"/>
  <c r="G13" i="3"/>
  <c r="K13" i="3"/>
  <c r="N13" i="3"/>
  <c r="C14" i="3"/>
  <c r="G14" i="3"/>
  <c r="K14" i="3"/>
  <c r="N14" i="3"/>
  <c r="C15" i="3"/>
  <c r="G15" i="3"/>
  <c r="K15" i="3"/>
  <c r="N15" i="3"/>
  <c r="C16" i="3"/>
  <c r="G16" i="3"/>
  <c r="K16" i="3"/>
  <c r="N16" i="3"/>
  <c r="C17" i="3"/>
  <c r="G17" i="3"/>
  <c r="K17" i="3"/>
  <c r="N17" i="3"/>
  <c r="C18" i="3"/>
  <c r="G18" i="3"/>
  <c r="K18" i="3"/>
  <c r="N18" i="3"/>
  <c r="C19" i="3"/>
  <c r="G19" i="3"/>
  <c r="K19" i="3"/>
  <c r="N19" i="3"/>
  <c r="C4" i="3"/>
  <c r="G4" i="3"/>
  <c r="K4" i="3"/>
  <c r="N4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4" i="3"/>
  <c r="K43" i="3"/>
  <c r="K21" i="3"/>
  <c r="G43" i="3"/>
  <c r="C43" i="3"/>
  <c r="G21" i="3"/>
  <c r="C21" i="3"/>
  <c r="I66" i="1"/>
  <c r="I65" i="1"/>
  <c r="I64" i="1"/>
  <c r="I63" i="1"/>
  <c r="I62" i="1"/>
  <c r="I57" i="1"/>
  <c r="I56" i="1"/>
  <c r="I55" i="1"/>
  <c r="I54" i="1"/>
  <c r="I53" i="1"/>
  <c r="I48" i="1"/>
  <c r="I47" i="1"/>
  <c r="I46" i="1"/>
  <c r="I45" i="1"/>
  <c r="I44" i="1"/>
  <c r="I43" i="1"/>
  <c r="I42" i="1"/>
  <c r="I41" i="1"/>
  <c r="I40" i="1"/>
  <c r="I36" i="1"/>
  <c r="I35" i="1"/>
  <c r="I34" i="1"/>
  <c r="I33" i="1"/>
  <c r="I32" i="1"/>
  <c r="I31" i="1"/>
  <c r="I30" i="1"/>
  <c r="I29" i="1"/>
  <c r="I28" i="1"/>
  <c r="I23" i="1"/>
  <c r="I22" i="1"/>
  <c r="I21" i="1"/>
  <c r="I20" i="1"/>
  <c r="I19" i="1"/>
  <c r="I18" i="1"/>
  <c r="I17" i="1"/>
  <c r="I16" i="1"/>
  <c r="I12" i="1"/>
  <c r="I11" i="1"/>
  <c r="I10" i="1"/>
  <c r="I9" i="1"/>
  <c r="I8" i="1"/>
  <c r="I7" i="1"/>
  <c r="I6" i="1"/>
</calcChain>
</file>

<file path=xl/sharedStrings.xml><?xml version="1.0" encoding="utf-8"?>
<sst xmlns="http://schemas.openxmlformats.org/spreadsheetml/2006/main" count="627" uniqueCount="48">
  <si>
    <t>2017-05-25 14hr 01min_boxed</t>
  </si>
  <si>
    <t>LOAD 1</t>
  </si>
  <si>
    <t xml:space="preserve">NB UVB </t>
  </si>
  <si>
    <t>20% ACETONE</t>
  </si>
  <si>
    <t>C</t>
  </si>
  <si>
    <t>20% ACETONE - C</t>
  </si>
  <si>
    <t>GTTC</t>
  </si>
  <si>
    <t>GTTA</t>
  </si>
  <si>
    <t>ATTC</t>
  </si>
  <si>
    <t>CTTA</t>
  </si>
  <si>
    <t>ATTG</t>
  </si>
  <si>
    <t>GTTT</t>
  </si>
  <si>
    <t>TTTC</t>
  </si>
  <si>
    <t>CTTC</t>
  </si>
  <si>
    <t xml:space="preserve">UVA </t>
  </si>
  <si>
    <t>300uM NFX</t>
  </si>
  <si>
    <t>NFX - C</t>
  </si>
  <si>
    <t>LOAD 2</t>
  </si>
  <si>
    <t>NB UVB</t>
  </si>
  <si>
    <t>CTTG</t>
  </si>
  <si>
    <t>CTTT</t>
  </si>
  <si>
    <t>TTTA</t>
  </si>
  <si>
    <t>ATTA</t>
  </si>
  <si>
    <t>TTTG</t>
  </si>
  <si>
    <t>LOAD 3</t>
  </si>
  <si>
    <t>ATTT</t>
  </si>
  <si>
    <t>TTTT</t>
  </si>
  <si>
    <t>GTTG</t>
  </si>
  <si>
    <t>NB UVB 20% ACETONE - NB UVB C</t>
  </si>
  <si>
    <t>UVA NFX - UVA C</t>
  </si>
  <si>
    <t>2017-05-25 12hr 43min_boxed</t>
  </si>
  <si>
    <t>AVERAGE</t>
  </si>
  <si>
    <t>STDV</t>
  </si>
  <si>
    <t>20% ACETONE + NB UVB 20s</t>
  </si>
  <si>
    <t>300uM NFX + UVA 30min</t>
  </si>
  <si>
    <t>acetone / nfx ratio</t>
  </si>
  <si>
    <t>NB UVB  2017-05-30 10hr 25min_acetone</t>
  </si>
  <si>
    <t xml:space="preserve">UVA  2017-05-30 10hr 05min_boxed </t>
  </si>
  <si>
    <t>original data</t>
  </si>
  <si>
    <t>normalized data</t>
  </si>
  <si>
    <t>20% ACETONE + 20s NB UVB</t>
  </si>
  <si>
    <t>300uM NFX + 30min UVA</t>
  </si>
  <si>
    <t xml:space="preserve">2017-05-30 10hr 05min_boxed </t>
  </si>
  <si>
    <t>2017-05-30 10hr 25min_acetone</t>
  </si>
  <si>
    <t>Normalized data</t>
  </si>
  <si>
    <t>Percentage</t>
  </si>
  <si>
    <t>Sites</t>
  </si>
  <si>
    <t>C (control)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</si>
</sst>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2" fillId="0" borderId="0" xfId="0" applyFont="1"/>
    <xf numFmtId="0" fontId="0" fillId="2" borderId="0" xfId="0" applyFill="1"/>
    <xf numFmtId="0" fontId="0" fillId="0" borderId="0" xfId="0" applyFont="1"/>
    <xf numFmtId="0" fontId="0" fillId="6" borderId="0" xfId="0" applyFill="1"/>
    <xf numFmtId="0" fontId="0" fillId="6" borderId="0" xfId="0" applyFill="1" applyAlignment="1"/>
    <xf numFmtId="0" fontId="1" fillId="6" borderId="0" xfId="0" applyFont="1" applyFill="1" applyAlignment="1"/>
    <xf numFmtId="0" fontId="0" fillId="6" borderId="0" xfId="0" applyFont="1" applyFill="1" applyAlignment="1"/>
    <xf numFmtId="0" fontId="2" fillId="6" borderId="0" xfId="0" applyFont="1" applyFill="1"/>
    <xf numFmtId="0" fontId="2" fillId="6" borderId="0" xfId="0" applyFont="1" applyFill="1" applyAlignment="1"/>
    <xf numFmtId="0" fontId="0" fillId="6" borderId="0" xfId="0" applyFont="1" applyFill="1"/>
    <xf numFmtId="0" fontId="0" fillId="8" borderId="0" xfId="0" applyFill="1"/>
    <xf numFmtId="0" fontId="0" fillId="8" borderId="0" xfId="0" applyFill="1" applyAlignment="1"/>
    <xf numFmtId="0" fontId="1" fillId="8" borderId="0" xfId="0" applyFont="1" applyFill="1" applyAlignment="1"/>
    <xf numFmtId="0" fontId="0" fillId="8" borderId="0" xfId="0" applyFont="1" applyFill="1" applyAlignment="1"/>
    <xf numFmtId="0" fontId="2" fillId="8" borderId="0" xfId="0" applyFont="1" applyFill="1"/>
    <xf numFmtId="0" fontId="2" fillId="8" borderId="0" xfId="0" applyFont="1" applyFill="1" applyAlignment="1"/>
    <xf numFmtId="0" fontId="0" fillId="8" borderId="0" xfId="0" applyFont="1" applyFill="1"/>
    <xf numFmtId="0" fontId="1" fillId="2" borderId="0" xfId="0" applyFont="1" applyFill="1" applyAlignment="1"/>
    <xf numFmtId="0" fontId="0" fillId="2" borderId="0" xfId="0" applyFill="1" applyAlignment="1"/>
    <xf numFmtId="0" fontId="0" fillId="2" borderId="0" xfId="0" applyFont="1" applyFill="1" applyAlignment="1"/>
    <xf numFmtId="0" fontId="2" fillId="2" borderId="0" xfId="0" applyFont="1" applyFill="1"/>
    <xf numFmtId="0" fontId="2" fillId="2" borderId="0" xfId="0" applyFont="1" applyFill="1" applyAlignment="1"/>
    <xf numFmtId="0" fontId="0" fillId="2" borderId="0" xfId="0" applyFont="1" applyFill="1"/>
    <xf numFmtId="0" fontId="0" fillId="8" borderId="0" xfId="0" applyFill="1" applyAlignment="1">
      <alignment horizontal="center"/>
    </xf>
    <xf numFmtId="0" fontId="0" fillId="4" borderId="0" xfId="0" applyFill="1"/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top"/>
    </xf>
    <xf numFmtId="0" fontId="0" fillId="12" borderId="0" xfId="0" applyFill="1"/>
    <xf numFmtId="0" fontId="1" fillId="0" borderId="0" xfId="0" applyFont="1"/>
    <xf numFmtId="0" fontId="5" fillId="0" borderId="0" xfId="0" applyFont="1"/>
    <xf numFmtId="0" fontId="0" fillId="0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14241494753773"/>
          <c:y val="0.0455732048010611"/>
          <c:w val="0.947388202068566"/>
          <c:h val="0.8620360508485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'combine 3 set of data'!$R$17:$S$17</c:f>
              <c:strCache>
                <c:ptCount val="1"/>
                <c:pt idx="0">
                  <c:v>20% ACETONE + NB UVB 20s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'combine 3 set of data'!$S$18:$S$33</c:f>
                <c:numCache>
                  <c:formatCode>General</c:formatCode>
                  <c:ptCount val="16"/>
                  <c:pt idx="0">
                    <c:v>0.00880041155767683</c:v>
                  </c:pt>
                  <c:pt idx="1">
                    <c:v>0.00317643630693379</c:v>
                  </c:pt>
                  <c:pt idx="2">
                    <c:v>0.00279174921134785</c:v>
                  </c:pt>
                  <c:pt idx="3">
                    <c:v>0.00323785238081822</c:v>
                  </c:pt>
                  <c:pt idx="4">
                    <c:v>0.00100177650470725</c:v>
                  </c:pt>
                  <c:pt idx="5">
                    <c:v>0.000620148453759268</c:v>
                  </c:pt>
                  <c:pt idx="6">
                    <c:v>0.00685804898097424</c:v>
                  </c:pt>
                  <c:pt idx="7">
                    <c:v>0.00897871622424339</c:v>
                  </c:pt>
                  <c:pt idx="8">
                    <c:v>0.020622021304974</c:v>
                  </c:pt>
                  <c:pt idx="9">
                    <c:v>0.00421040947207709</c:v>
                  </c:pt>
                  <c:pt idx="10">
                    <c:v>0.000847248493200764</c:v>
                  </c:pt>
                  <c:pt idx="11">
                    <c:v>0.00260433958070646</c:v>
                  </c:pt>
                  <c:pt idx="12">
                    <c:v>0.013780958101225</c:v>
                  </c:pt>
                  <c:pt idx="13">
                    <c:v>0.00457187774974351</c:v>
                  </c:pt>
                  <c:pt idx="14">
                    <c:v>0.00252761000916839</c:v>
                  </c:pt>
                  <c:pt idx="15">
                    <c:v>0.00398776491522495</c:v>
                  </c:pt>
                </c:numCache>
              </c:numRef>
            </c:plus>
            <c:minus>
              <c:numRef>
                <c:f>'combine 3 set of data'!$S$18:$S$33</c:f>
                <c:numCache>
                  <c:formatCode>General</c:formatCode>
                  <c:ptCount val="16"/>
                  <c:pt idx="0">
                    <c:v>0.00880041155767683</c:v>
                  </c:pt>
                  <c:pt idx="1">
                    <c:v>0.00317643630693379</c:v>
                  </c:pt>
                  <c:pt idx="2">
                    <c:v>0.00279174921134785</c:v>
                  </c:pt>
                  <c:pt idx="3">
                    <c:v>0.00323785238081822</c:v>
                  </c:pt>
                  <c:pt idx="4">
                    <c:v>0.00100177650470725</c:v>
                  </c:pt>
                  <c:pt idx="5">
                    <c:v>0.000620148453759268</c:v>
                  </c:pt>
                  <c:pt idx="6">
                    <c:v>0.00685804898097424</c:v>
                  </c:pt>
                  <c:pt idx="7">
                    <c:v>0.00897871622424339</c:v>
                  </c:pt>
                  <c:pt idx="8">
                    <c:v>0.020622021304974</c:v>
                  </c:pt>
                  <c:pt idx="9">
                    <c:v>0.00421040947207709</c:v>
                  </c:pt>
                  <c:pt idx="10">
                    <c:v>0.000847248493200764</c:v>
                  </c:pt>
                  <c:pt idx="11">
                    <c:v>0.00260433958070646</c:v>
                  </c:pt>
                  <c:pt idx="12">
                    <c:v>0.013780958101225</c:v>
                  </c:pt>
                  <c:pt idx="13">
                    <c:v>0.00457187774974351</c:v>
                  </c:pt>
                  <c:pt idx="14">
                    <c:v>0.00252761000916839</c:v>
                  </c:pt>
                  <c:pt idx="15">
                    <c:v>0.00398776491522495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'combine 3 set of data'!$X$18:$X$33</c:f>
              <c:strCache>
                <c:ptCount val="16"/>
                <c:pt idx="0">
                  <c:v>ATTG</c:v>
                </c:pt>
                <c:pt idx="1">
                  <c:v>GTTA</c:v>
                </c:pt>
                <c:pt idx="2">
                  <c:v>CTTT</c:v>
                </c:pt>
                <c:pt idx="3">
                  <c:v>ATTT</c:v>
                </c:pt>
                <c:pt idx="4">
                  <c:v>TTTA</c:v>
                </c:pt>
                <c:pt idx="5">
                  <c:v>CTTA</c:v>
                </c:pt>
                <c:pt idx="6">
                  <c:v>TTTT</c:v>
                </c:pt>
                <c:pt idx="7">
                  <c:v>GTTG</c:v>
                </c:pt>
                <c:pt idx="8">
                  <c:v>TTTG</c:v>
                </c:pt>
                <c:pt idx="9">
                  <c:v>ATTC</c:v>
                </c:pt>
                <c:pt idx="10">
                  <c:v>GTTT</c:v>
                </c:pt>
                <c:pt idx="11">
                  <c:v>CTTG</c:v>
                </c:pt>
                <c:pt idx="12">
                  <c:v>ATTA</c:v>
                </c:pt>
                <c:pt idx="13">
                  <c:v>TTTC</c:v>
                </c:pt>
                <c:pt idx="14">
                  <c:v>GTTC</c:v>
                </c:pt>
                <c:pt idx="15">
                  <c:v>CTTC</c:v>
                </c:pt>
              </c:strCache>
            </c:strRef>
          </c:cat>
          <c:val>
            <c:numRef>
              <c:f>'combine 3 set of data'!$R$18:$R$33</c:f>
              <c:numCache>
                <c:formatCode>General</c:formatCode>
                <c:ptCount val="16"/>
                <c:pt idx="0">
                  <c:v>0.0498543519337341</c:v>
                </c:pt>
                <c:pt idx="1">
                  <c:v>0.0492788078600968</c:v>
                </c:pt>
                <c:pt idx="2">
                  <c:v>0.0513830152068862</c:v>
                </c:pt>
                <c:pt idx="3">
                  <c:v>0.0123212686347049</c:v>
                </c:pt>
                <c:pt idx="4">
                  <c:v>0.118125298278316</c:v>
                </c:pt>
                <c:pt idx="5">
                  <c:v>0.0671713802807881</c:v>
                </c:pt>
                <c:pt idx="6">
                  <c:v>0.0353609326842901</c:v>
                </c:pt>
                <c:pt idx="7">
                  <c:v>0.0343005651890192</c:v>
                </c:pt>
                <c:pt idx="8">
                  <c:v>0.101120410534933</c:v>
                </c:pt>
                <c:pt idx="9">
                  <c:v>0.0788667607542554</c:v>
                </c:pt>
                <c:pt idx="10">
                  <c:v>0.0399638181807436</c:v>
                </c:pt>
                <c:pt idx="11">
                  <c:v>0.0541411822460385</c:v>
                </c:pt>
                <c:pt idx="12">
                  <c:v>0.103596248865097</c:v>
                </c:pt>
                <c:pt idx="13">
                  <c:v>0.0872058697929799</c:v>
                </c:pt>
                <c:pt idx="14">
                  <c:v>0.05492884729515</c:v>
                </c:pt>
                <c:pt idx="15">
                  <c:v>0.0623812422629671</c:v>
                </c:pt>
              </c:numCache>
            </c:numRef>
          </c:val>
          <c:extLst/>
        </c:ser>
        <c:ser>
          <c:idx val="1"/>
          <c:order val="1"/>
          <c:tx>
            <c:strRef>
              <c:f>'combine 3 set of data'!$U$17:$V$17</c:f>
              <c:strCache>
                <c:ptCount val="1"/>
                <c:pt idx="0">
                  <c:v>300uM NFX + UVA 30min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'combine 3 set of data'!$V$18:$V$33</c:f>
                <c:numCache>
                  <c:formatCode>General</c:formatCode>
                  <c:ptCount val="16"/>
                  <c:pt idx="0">
                    <c:v>0.0508207538402062</c:v>
                  </c:pt>
                  <c:pt idx="1">
                    <c:v>0.0175402945192726</c:v>
                  </c:pt>
                  <c:pt idx="2">
                    <c:v>0.0244478056086456</c:v>
                  </c:pt>
                  <c:pt idx="3">
                    <c:v>0.002646039223288</c:v>
                  </c:pt>
                  <c:pt idx="4">
                    <c:v>0.02941489194859</c:v>
                  </c:pt>
                  <c:pt idx="5">
                    <c:v>0.0117010510802602</c:v>
                  </c:pt>
                  <c:pt idx="6">
                    <c:v>0.00792463520887468</c:v>
                  </c:pt>
                  <c:pt idx="7">
                    <c:v>0.0112341354978552</c:v>
                  </c:pt>
                  <c:pt idx="8">
                    <c:v>0.0172747777742021</c:v>
                  </c:pt>
                  <c:pt idx="9">
                    <c:v>0.0144155472867317</c:v>
                  </c:pt>
                  <c:pt idx="10">
                    <c:v>0.00304024780719704</c:v>
                  </c:pt>
                  <c:pt idx="11">
                    <c:v>0.00275338130190307</c:v>
                  </c:pt>
                  <c:pt idx="12">
                    <c:v>0.019232552784386</c:v>
                  </c:pt>
                  <c:pt idx="13">
                    <c:v>0.0118209599900621</c:v>
                  </c:pt>
                  <c:pt idx="14">
                    <c:v>0.0058936560302511</c:v>
                  </c:pt>
                  <c:pt idx="15">
                    <c:v>0.00334918627970454</c:v>
                  </c:pt>
                </c:numCache>
              </c:numRef>
            </c:plus>
            <c:minus>
              <c:numRef>
                <c:f>'combine 3 set of data'!$V$18:$V$33</c:f>
                <c:numCache>
                  <c:formatCode>General</c:formatCode>
                  <c:ptCount val="16"/>
                  <c:pt idx="0">
                    <c:v>0.0508207538402062</c:v>
                  </c:pt>
                  <c:pt idx="1">
                    <c:v>0.0175402945192726</c:v>
                  </c:pt>
                  <c:pt idx="2">
                    <c:v>0.0244478056086456</c:v>
                  </c:pt>
                  <c:pt idx="3">
                    <c:v>0.002646039223288</c:v>
                  </c:pt>
                  <c:pt idx="4">
                    <c:v>0.02941489194859</c:v>
                  </c:pt>
                  <c:pt idx="5">
                    <c:v>0.0117010510802602</c:v>
                  </c:pt>
                  <c:pt idx="6">
                    <c:v>0.00792463520887468</c:v>
                  </c:pt>
                  <c:pt idx="7">
                    <c:v>0.0112341354978552</c:v>
                  </c:pt>
                  <c:pt idx="8">
                    <c:v>0.0172747777742021</c:v>
                  </c:pt>
                  <c:pt idx="9">
                    <c:v>0.0144155472867317</c:v>
                  </c:pt>
                  <c:pt idx="10">
                    <c:v>0.00304024780719704</c:v>
                  </c:pt>
                  <c:pt idx="11">
                    <c:v>0.00275338130190307</c:v>
                  </c:pt>
                  <c:pt idx="12">
                    <c:v>0.019232552784386</c:v>
                  </c:pt>
                  <c:pt idx="13">
                    <c:v>0.0118209599900621</c:v>
                  </c:pt>
                  <c:pt idx="14">
                    <c:v>0.0058936560302511</c:v>
                  </c:pt>
                  <c:pt idx="15">
                    <c:v>0.00334918627970454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'combine 3 set of data'!$X$18:$X$33</c:f>
              <c:strCache>
                <c:ptCount val="16"/>
                <c:pt idx="0">
                  <c:v>ATTG</c:v>
                </c:pt>
                <c:pt idx="1">
                  <c:v>GTTA</c:v>
                </c:pt>
                <c:pt idx="2">
                  <c:v>CTTT</c:v>
                </c:pt>
                <c:pt idx="3">
                  <c:v>ATTT</c:v>
                </c:pt>
                <c:pt idx="4">
                  <c:v>TTTA</c:v>
                </c:pt>
                <c:pt idx="5">
                  <c:v>CTTA</c:v>
                </c:pt>
                <c:pt idx="6">
                  <c:v>TTTT</c:v>
                </c:pt>
                <c:pt idx="7">
                  <c:v>GTTG</c:v>
                </c:pt>
                <c:pt idx="8">
                  <c:v>TTTG</c:v>
                </c:pt>
                <c:pt idx="9">
                  <c:v>ATTC</c:v>
                </c:pt>
                <c:pt idx="10">
                  <c:v>GTTT</c:v>
                </c:pt>
                <c:pt idx="11">
                  <c:v>CTTG</c:v>
                </c:pt>
                <c:pt idx="12">
                  <c:v>ATTA</c:v>
                </c:pt>
                <c:pt idx="13">
                  <c:v>TTTC</c:v>
                </c:pt>
                <c:pt idx="14">
                  <c:v>GTTC</c:v>
                </c:pt>
                <c:pt idx="15">
                  <c:v>CTTC</c:v>
                </c:pt>
              </c:strCache>
            </c:strRef>
          </c:cat>
          <c:val>
            <c:numRef>
              <c:f>'combine 3 set of data'!$U$18:$U$33</c:f>
              <c:numCache>
                <c:formatCode>General</c:formatCode>
                <c:ptCount val="16"/>
                <c:pt idx="0">
                  <c:v>0.0956761642551517</c:v>
                </c:pt>
                <c:pt idx="1">
                  <c:v>0.0833917937029901</c:v>
                </c:pt>
                <c:pt idx="2">
                  <c:v>0.0811791707404438</c:v>
                </c:pt>
                <c:pt idx="3">
                  <c:v>0.0188509876097943</c:v>
                </c:pt>
                <c:pt idx="4">
                  <c:v>0.179411302038103</c:v>
                </c:pt>
                <c:pt idx="5">
                  <c:v>0.0951240271352088</c:v>
                </c:pt>
                <c:pt idx="6">
                  <c:v>0.04207792884984</c:v>
                </c:pt>
                <c:pt idx="7">
                  <c:v>0.0344769277840891</c:v>
                </c:pt>
                <c:pt idx="8">
                  <c:v>0.0931483243308158</c:v>
                </c:pt>
                <c:pt idx="9">
                  <c:v>0.0676560352131783</c:v>
                </c:pt>
                <c:pt idx="10">
                  <c:v>0.0302737534592194</c:v>
                </c:pt>
                <c:pt idx="11">
                  <c:v>0.0364601191690095</c:v>
                </c:pt>
                <c:pt idx="12">
                  <c:v>0.0552190664872122</c:v>
                </c:pt>
                <c:pt idx="13">
                  <c:v>0.0439611862971098</c:v>
                </c:pt>
                <c:pt idx="14">
                  <c:v>0.0207309274029385</c:v>
                </c:pt>
                <c:pt idx="15">
                  <c:v>0.0223622855248951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5881008"/>
        <c:axId val="1380428480"/>
      </c:barChart>
      <c:catAx>
        <c:axId val="14258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428480"/>
        <c:crosses val="autoZero"/>
        <c:auto val="1"/>
        <c:lblAlgn val="ctr"/>
        <c:lblOffset val="100"/>
        <c:noMultiLvlLbl val="0"/>
      </c:catAx>
      <c:valAx>
        <c:axId val="138042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88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554567</xdr:colOff>
      <xdr:row>38</xdr:row>
      <xdr:rowOff>177801</xdr:rowOff>
    </xdr:from>
    <xdr:to>
      <xdr:col>27</xdr:col>
      <xdr:colOff>516467</xdr:colOff>
      <xdr:row>67</xdr:row>
      <xdr:rowOff>137124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tabSelected="1" zoomScale="63" workbookViewId="0">
      <selection activeCell="X46" sqref="X46"/>
    </sheetView>
  </sheetViews>
  <sheetFormatPr baseColWidth="10" defaultRowHeight="16" x14ac:dyDescent="0.2"/>
  <sheetData>
    <row r="1" spans="1:22" x14ac:dyDescent="0.2">
      <c r="A1" s="37" t="s">
        <v>38</v>
      </c>
      <c r="B1" s="37"/>
      <c r="C1" s="37"/>
      <c r="D1" s="37"/>
      <c r="E1" s="37"/>
      <c r="F1" s="37"/>
      <c r="G1" s="37"/>
      <c r="H1" s="37"/>
      <c r="I1" s="37"/>
      <c r="J1" s="37"/>
      <c r="L1" s="37" t="s">
        <v>39</v>
      </c>
      <c r="M1" s="37"/>
      <c r="N1" s="37"/>
      <c r="O1" s="37"/>
      <c r="P1" s="37"/>
      <c r="Q1" s="37"/>
      <c r="R1" s="37"/>
      <c r="S1" s="37"/>
      <c r="T1" s="37"/>
      <c r="U1" s="37"/>
      <c r="V1" s="37"/>
    </row>
    <row r="2" spans="1:22" x14ac:dyDescent="0.2">
      <c r="A2" s="36" t="s">
        <v>30</v>
      </c>
      <c r="B2" s="36"/>
      <c r="C2" s="36"/>
      <c r="D2" s="36"/>
      <c r="E2" s="36"/>
      <c r="F2" s="36"/>
      <c r="G2" s="36"/>
      <c r="H2" s="36"/>
      <c r="I2" s="36"/>
      <c r="J2" s="36"/>
      <c r="L2" s="36" t="s">
        <v>30</v>
      </c>
      <c r="M2" s="36"/>
      <c r="N2" s="36"/>
      <c r="O2" s="36"/>
      <c r="P2" s="36"/>
      <c r="Q2" s="36"/>
      <c r="R2" s="36"/>
      <c r="S2" s="36"/>
      <c r="T2" s="36"/>
      <c r="U2" s="36"/>
      <c r="V2" s="36"/>
    </row>
    <row r="3" spans="1:22" x14ac:dyDescent="0.2">
      <c r="A3" s="39" t="s">
        <v>1</v>
      </c>
      <c r="B3" s="30" t="s">
        <v>2</v>
      </c>
      <c r="C3" s="30"/>
      <c r="D3" s="30"/>
      <c r="E3" s="30"/>
      <c r="F3" s="30"/>
      <c r="G3" s="30"/>
      <c r="H3" s="30"/>
      <c r="I3" s="30"/>
      <c r="J3" s="30"/>
      <c r="L3" s="30" t="s">
        <v>28</v>
      </c>
      <c r="M3" s="8">
        <v>134654.484045555</v>
      </c>
      <c r="N3" s="1" t="s">
        <v>6</v>
      </c>
      <c r="Q3" s="44">
        <f>M3 * P10</f>
        <v>107622.2405749553</v>
      </c>
      <c r="S3" s="8">
        <v>107622.2405749553</v>
      </c>
      <c r="U3" s="8">
        <v>107622.24057495539</v>
      </c>
      <c r="V3" s="9" t="s">
        <v>6</v>
      </c>
    </row>
    <row r="4" spans="1:22" x14ac:dyDescent="0.2">
      <c r="A4" s="39"/>
      <c r="B4" s="36" t="s">
        <v>3</v>
      </c>
      <c r="C4" s="36"/>
      <c r="D4" s="36"/>
      <c r="E4" s="36" t="s">
        <v>47</v>
      </c>
      <c r="F4" s="36"/>
      <c r="G4" s="36"/>
      <c r="I4" t="s">
        <v>5</v>
      </c>
      <c r="L4" s="30"/>
      <c r="M4" s="8">
        <v>114922.71198737189</v>
      </c>
      <c r="N4" s="1" t="s">
        <v>7</v>
      </c>
      <c r="Q4" s="44">
        <f>M4 * P10</f>
        <v>91851.673894847292</v>
      </c>
      <c r="S4" s="8">
        <v>91851.673894847292</v>
      </c>
      <c r="U4" s="8">
        <v>91851.673894847292</v>
      </c>
      <c r="V4" s="9" t="s">
        <v>7</v>
      </c>
    </row>
    <row r="5" spans="1:22" x14ac:dyDescent="0.2">
      <c r="A5" s="39"/>
      <c r="B5">
        <v>1</v>
      </c>
      <c r="C5">
        <v>139574.234558725</v>
      </c>
      <c r="D5">
        <v>4.7431401229999999</v>
      </c>
      <c r="E5">
        <v>9</v>
      </c>
      <c r="F5">
        <v>4919.7505131698999</v>
      </c>
      <c r="G5">
        <v>6.7721592499999997E-2</v>
      </c>
      <c r="I5" s="8">
        <f>C5-F5</f>
        <v>134654.48404555512</v>
      </c>
      <c r="J5" s="1" t="s">
        <v>6</v>
      </c>
      <c r="L5" s="30"/>
      <c r="M5" s="8">
        <v>198036.34065679793</v>
      </c>
      <c r="N5" s="1" t="s">
        <v>8</v>
      </c>
      <c r="Q5" s="44">
        <f>M5 * P10</f>
        <v>158280.02199718251</v>
      </c>
      <c r="S5" s="8">
        <v>158280.02199718251</v>
      </c>
      <c r="U5" s="8">
        <v>158280.02199718251</v>
      </c>
      <c r="V5" s="9" t="s">
        <v>8</v>
      </c>
    </row>
    <row r="6" spans="1:22" x14ac:dyDescent="0.2">
      <c r="A6" s="39"/>
      <c r="B6">
        <v>2</v>
      </c>
      <c r="C6">
        <v>119315.372445562</v>
      </c>
      <c r="D6">
        <v>3.8726012608999998</v>
      </c>
      <c r="E6">
        <v>10</v>
      </c>
      <c r="F6">
        <v>4392.6604581901001</v>
      </c>
      <c r="G6">
        <v>7.6803132199999999E-2</v>
      </c>
      <c r="I6" s="8">
        <f t="shared" ref="I6:I22" si="0">C6-F6</f>
        <v>114922.71198737189</v>
      </c>
      <c r="J6" s="1" t="s">
        <v>7</v>
      </c>
      <c r="L6" s="30"/>
      <c r="M6" s="8">
        <v>158017.67648252571</v>
      </c>
      <c r="N6" s="1" t="s">
        <v>9</v>
      </c>
      <c r="Q6" s="44">
        <f>M6 * P10</f>
        <v>126295.21039748263</v>
      </c>
      <c r="S6" s="8">
        <v>126295.21039748263</v>
      </c>
      <c r="U6" s="8">
        <v>126295.21039748263</v>
      </c>
      <c r="V6" s="9" t="s">
        <v>9</v>
      </c>
    </row>
    <row r="7" spans="1:22" x14ac:dyDescent="0.2">
      <c r="A7" s="39"/>
      <c r="B7">
        <v>3</v>
      </c>
      <c r="C7">
        <v>203473.52122394001</v>
      </c>
      <c r="D7">
        <v>6.1205022106999998</v>
      </c>
      <c r="E7">
        <v>11</v>
      </c>
      <c r="F7">
        <v>5437.1805671420998</v>
      </c>
      <c r="G7">
        <v>4.3339910600000003E-2</v>
      </c>
      <c r="I7" s="8">
        <f t="shared" si="0"/>
        <v>198036.34065679793</v>
      </c>
      <c r="J7" s="1" t="s">
        <v>8</v>
      </c>
      <c r="L7" s="30"/>
      <c r="M7" s="8">
        <v>110345.61150994241</v>
      </c>
      <c r="N7" s="2" t="s">
        <v>10</v>
      </c>
      <c r="Q7" s="44">
        <f>M7 * P10</f>
        <v>88193.43843236535</v>
      </c>
      <c r="U7" s="8">
        <v>93432.829745802708</v>
      </c>
      <c r="V7" s="10" t="s">
        <v>10</v>
      </c>
    </row>
    <row r="8" spans="1:22" x14ac:dyDescent="0.2">
      <c r="A8" s="39"/>
      <c r="B8">
        <v>4</v>
      </c>
      <c r="C8">
        <v>165235.72723542701</v>
      </c>
      <c r="D8">
        <v>4.3787264366</v>
      </c>
      <c r="E8">
        <v>12</v>
      </c>
      <c r="F8">
        <v>7218.0507529013003</v>
      </c>
      <c r="G8">
        <v>2.20425263E-2</v>
      </c>
      <c r="I8" s="8">
        <f t="shared" si="0"/>
        <v>158017.67648252571</v>
      </c>
      <c r="J8" s="1" t="s">
        <v>9</v>
      </c>
      <c r="L8" s="30"/>
      <c r="M8" s="8">
        <v>113955.7718865116</v>
      </c>
      <c r="N8" s="2" t="s">
        <v>11</v>
      </c>
      <c r="Q8">
        <f>M8 * P10</f>
        <v>91078.849574187087</v>
      </c>
      <c r="U8" s="8">
        <v>75438.61786886031</v>
      </c>
      <c r="V8" s="10" t="s">
        <v>11</v>
      </c>
    </row>
    <row r="9" spans="1:22" x14ac:dyDescent="0.2">
      <c r="A9" s="39"/>
      <c r="B9">
        <v>5</v>
      </c>
      <c r="C9">
        <v>117221.362227139</v>
      </c>
      <c r="D9">
        <v>2.5984994125999998</v>
      </c>
      <c r="E9">
        <v>13</v>
      </c>
      <c r="F9">
        <v>6875.7507171965999</v>
      </c>
      <c r="G9">
        <v>2.4327977600000002E-2</v>
      </c>
      <c r="I9" s="8">
        <f t="shared" si="0"/>
        <v>110345.61150994241</v>
      </c>
      <c r="J9" s="2" t="s">
        <v>10</v>
      </c>
      <c r="L9" s="30"/>
      <c r="M9" s="8">
        <v>216875.09262183291</v>
      </c>
      <c r="N9" s="2" t="s">
        <v>12</v>
      </c>
      <c r="Q9">
        <f>M9 * P10</f>
        <v>173336.84472747491</v>
      </c>
      <c r="U9" s="8">
        <v>175457.02830159181</v>
      </c>
      <c r="V9" s="10" t="s">
        <v>12</v>
      </c>
    </row>
    <row r="10" spans="1:22" x14ac:dyDescent="0.2">
      <c r="A10" s="39"/>
      <c r="B10">
        <v>6</v>
      </c>
      <c r="C10">
        <v>121088.66263053</v>
      </c>
      <c r="D10">
        <v>-0.59394425120000005</v>
      </c>
      <c r="E10">
        <v>14</v>
      </c>
      <c r="F10">
        <v>7132.8907440184003</v>
      </c>
      <c r="G10">
        <v>-3.0594515400000001E-2</v>
      </c>
      <c r="I10" s="8">
        <f t="shared" si="0"/>
        <v>113955.7718865116</v>
      </c>
      <c r="J10" s="2" t="s">
        <v>11</v>
      </c>
      <c r="L10" s="30"/>
      <c r="M10" s="8">
        <v>148559.23549593362</v>
      </c>
      <c r="N10" s="2" t="s">
        <v>13</v>
      </c>
      <c r="O10" s="42">
        <f>SUM(M7:M10)</f>
        <v>589735.71151422057</v>
      </c>
      <c r="P10">
        <f>O15/O10</f>
        <v>0.79924735769323196</v>
      </c>
      <c r="Q10">
        <f>M10 * P10</f>
        <v>118735.57643105154</v>
      </c>
      <c r="U10" s="8">
        <v>127016.23324882411</v>
      </c>
      <c r="V10" s="10" t="s">
        <v>13</v>
      </c>
    </row>
    <row r="11" spans="1:22" x14ac:dyDescent="0.2">
      <c r="A11" s="39"/>
      <c r="B11">
        <v>7</v>
      </c>
      <c r="C11">
        <v>227337.89371318801</v>
      </c>
      <c r="D11">
        <v>4.6135724206999997</v>
      </c>
      <c r="E11">
        <v>15</v>
      </c>
      <c r="F11">
        <v>10462.801091355101</v>
      </c>
      <c r="G11">
        <v>4.8551432899999997E-2</v>
      </c>
      <c r="I11" s="8">
        <f t="shared" si="0"/>
        <v>216875.09262183291</v>
      </c>
      <c r="J11" s="2" t="s">
        <v>12</v>
      </c>
      <c r="L11" s="30"/>
      <c r="U11" s="8">
        <v>108153.05128124119</v>
      </c>
      <c r="V11" s="9" t="s">
        <v>19</v>
      </c>
    </row>
    <row r="12" spans="1:22" x14ac:dyDescent="0.2">
      <c r="A12" s="39"/>
      <c r="B12">
        <v>8</v>
      </c>
      <c r="C12">
        <v>158575.26654068701</v>
      </c>
      <c r="D12">
        <v>3.1953253616000001</v>
      </c>
      <c r="E12">
        <v>16</v>
      </c>
      <c r="F12">
        <v>10016.031044753399</v>
      </c>
      <c r="G12">
        <v>-3.2366606999999999E-3</v>
      </c>
      <c r="I12" s="8">
        <f t="shared" si="0"/>
        <v>148559.23549593362</v>
      </c>
      <c r="J12" s="2" t="s">
        <v>13</v>
      </c>
      <c r="L12" s="30"/>
      <c r="M12" s="8">
        <v>93432.829745802708</v>
      </c>
      <c r="N12" s="2" t="s">
        <v>10</v>
      </c>
      <c r="S12" s="8">
        <v>93432.829745802708</v>
      </c>
      <c r="U12" s="8">
        <v>91451.849539169503</v>
      </c>
      <c r="V12" s="11" t="s">
        <v>20</v>
      </c>
    </row>
    <row r="13" spans="1:22" x14ac:dyDescent="0.2">
      <c r="A13" s="39"/>
      <c r="L13" s="30"/>
      <c r="M13" s="8">
        <v>75438.61786886031</v>
      </c>
      <c r="N13" s="2" t="s">
        <v>11</v>
      </c>
      <c r="S13" s="8">
        <v>75438.61786886031</v>
      </c>
      <c r="U13" s="8">
        <v>222659.43322518611</v>
      </c>
      <c r="V13" s="11" t="s">
        <v>21</v>
      </c>
    </row>
    <row r="14" spans="1:22" x14ac:dyDescent="0.2">
      <c r="A14" s="39"/>
      <c r="B14" s="35" t="s">
        <v>14</v>
      </c>
      <c r="C14" s="35"/>
      <c r="D14" s="35"/>
      <c r="E14" s="35"/>
      <c r="F14" s="35"/>
      <c r="G14" s="35"/>
      <c r="H14" s="35"/>
      <c r="I14" s="35"/>
      <c r="J14" s="35"/>
      <c r="L14" s="30"/>
      <c r="M14" s="8">
        <v>175457.02830159181</v>
      </c>
      <c r="N14" s="2" t="s">
        <v>12</v>
      </c>
      <c r="S14" s="8">
        <v>175457.02830159181</v>
      </c>
      <c r="U14" s="8">
        <v>210140.70993744594</v>
      </c>
      <c r="V14" s="12" t="s">
        <v>22</v>
      </c>
    </row>
    <row r="15" spans="1:22" x14ac:dyDescent="0.2">
      <c r="A15" s="39"/>
      <c r="B15" s="36" t="s">
        <v>15</v>
      </c>
      <c r="C15" s="36"/>
      <c r="D15" s="36"/>
      <c r="E15" s="36" t="s">
        <v>4</v>
      </c>
      <c r="F15" s="36"/>
      <c r="G15" s="36"/>
      <c r="I15" t="s">
        <v>16</v>
      </c>
      <c r="L15" s="30"/>
      <c r="M15" s="8">
        <v>127016.23324882411</v>
      </c>
      <c r="N15" s="2" t="s">
        <v>13</v>
      </c>
      <c r="O15" s="42">
        <f>SUM(M12:M15)</f>
        <v>471344.70916507894</v>
      </c>
      <c r="S15" s="8">
        <v>127016.23324882411</v>
      </c>
      <c r="U15" s="8">
        <v>18847.557685294094</v>
      </c>
      <c r="V15" s="12" t="s">
        <v>25</v>
      </c>
    </row>
    <row r="16" spans="1:22" x14ac:dyDescent="0.2">
      <c r="A16" s="39"/>
      <c r="B16">
        <v>17</v>
      </c>
      <c r="C16">
        <v>34348.533582830903</v>
      </c>
      <c r="D16">
        <v>0.93065421130000003</v>
      </c>
      <c r="E16">
        <v>25</v>
      </c>
      <c r="F16">
        <v>11825.5112334968</v>
      </c>
      <c r="G16">
        <v>0.2000461868</v>
      </c>
      <c r="I16" s="28">
        <f>C16-F16</f>
        <v>22523.022349334104</v>
      </c>
      <c r="J16" s="1" t="s">
        <v>6</v>
      </c>
      <c r="L16" s="30"/>
      <c r="M16" s="8">
        <v>108153.05128124119</v>
      </c>
      <c r="N16" s="1" t="s">
        <v>19</v>
      </c>
      <c r="S16" s="8">
        <v>108153.05128124119</v>
      </c>
      <c r="U16" s="8">
        <v>61704.607903223448</v>
      </c>
      <c r="V16" s="12" t="s">
        <v>26</v>
      </c>
    </row>
    <row r="17" spans="1:22" x14ac:dyDescent="0.2">
      <c r="A17" s="39"/>
      <c r="B17">
        <v>18</v>
      </c>
      <c r="C17">
        <v>97629.030183500494</v>
      </c>
      <c r="D17">
        <v>3.0503416535999999</v>
      </c>
      <c r="E17">
        <v>26</v>
      </c>
      <c r="F17">
        <v>11759.151226574901</v>
      </c>
      <c r="G17">
        <v>0.28513618200000002</v>
      </c>
      <c r="I17" s="28">
        <f t="shared" si="0"/>
        <v>85869.87895692559</v>
      </c>
      <c r="J17" s="1" t="s">
        <v>7</v>
      </c>
      <c r="L17" s="30"/>
      <c r="M17" s="8">
        <v>91451.849539169503</v>
      </c>
      <c r="N17" s="4" t="s">
        <v>20</v>
      </c>
      <c r="S17" s="8">
        <v>91451.849539169503</v>
      </c>
      <c r="U17" s="8">
        <v>183589.13394549961</v>
      </c>
      <c r="V17" s="13" t="s">
        <v>23</v>
      </c>
    </row>
    <row r="18" spans="1:22" x14ac:dyDescent="0.2">
      <c r="A18" s="39"/>
      <c r="B18">
        <v>19</v>
      </c>
      <c r="C18">
        <v>80457.318392351503</v>
      </c>
      <c r="D18">
        <v>2.3670971162000001</v>
      </c>
      <c r="E18">
        <v>27</v>
      </c>
      <c r="F18">
        <v>11588.081208731001</v>
      </c>
      <c r="G18">
        <v>0.1694571386</v>
      </c>
      <c r="I18" s="28">
        <f t="shared" si="0"/>
        <v>68869.237183620498</v>
      </c>
      <c r="J18" s="1" t="s">
        <v>8</v>
      </c>
      <c r="L18" s="30"/>
      <c r="M18" s="8">
        <v>222659.43322518611</v>
      </c>
      <c r="N18" s="4" t="s">
        <v>21</v>
      </c>
      <c r="S18" s="8">
        <v>222659.43322518611</v>
      </c>
      <c r="U18" s="8">
        <v>45411.691244878326</v>
      </c>
      <c r="V18" s="8" t="s">
        <v>27</v>
      </c>
    </row>
    <row r="19" spans="1:22" x14ac:dyDescent="0.2">
      <c r="A19" s="39"/>
      <c r="B19">
        <v>20</v>
      </c>
      <c r="C19">
        <v>102613.73070344501</v>
      </c>
      <c r="D19">
        <v>2.3524932501000002</v>
      </c>
      <c r="E19">
        <v>28</v>
      </c>
      <c r="F19">
        <v>15229.7815885899</v>
      </c>
      <c r="G19">
        <v>0.21026770780000001</v>
      </c>
      <c r="I19" s="28">
        <f t="shared" si="0"/>
        <v>87383.949114855102</v>
      </c>
      <c r="J19" s="1" t="s">
        <v>9</v>
      </c>
      <c r="L19" s="30"/>
      <c r="M19" s="8">
        <v>224589.69342652807</v>
      </c>
      <c r="N19" s="3" t="s">
        <v>22</v>
      </c>
    </row>
    <row r="20" spans="1:22" x14ac:dyDescent="0.2">
      <c r="A20" s="39"/>
      <c r="B20">
        <v>21</v>
      </c>
      <c r="C20">
        <v>112206.401704038</v>
      </c>
      <c r="D20">
        <v>2.5966296584999999</v>
      </c>
      <c r="E20">
        <v>29</v>
      </c>
      <c r="F20">
        <v>12894.661345017899</v>
      </c>
      <c r="G20">
        <v>0.14680811490000001</v>
      </c>
      <c r="I20" s="28">
        <f t="shared" si="0"/>
        <v>99311.740359020099</v>
      </c>
      <c r="J20" s="2" t="s">
        <v>10</v>
      </c>
      <c r="L20" s="30"/>
      <c r="M20" s="8">
        <v>249692.31604493511</v>
      </c>
      <c r="N20" s="3" t="s">
        <v>23</v>
      </c>
      <c r="O20" s="43">
        <f>SUM(M19:M20)</f>
        <v>474282.00947146316</v>
      </c>
    </row>
    <row r="21" spans="1:22" x14ac:dyDescent="0.2">
      <c r="A21" s="39"/>
      <c r="B21">
        <v>22</v>
      </c>
      <c r="C21">
        <v>43174.694503471197</v>
      </c>
      <c r="D21">
        <v>-1.9041929499999999E-2</v>
      </c>
      <c r="E21">
        <v>30</v>
      </c>
      <c r="F21">
        <v>13750.631434302501</v>
      </c>
      <c r="G21">
        <v>-6.4685532099999998E-2</v>
      </c>
      <c r="I21" s="28">
        <f t="shared" si="0"/>
        <v>29424.063069168697</v>
      </c>
      <c r="J21" s="2" t="s">
        <v>11</v>
      </c>
      <c r="L21" s="30"/>
      <c r="Q21" s="44"/>
    </row>
    <row r="22" spans="1:22" x14ac:dyDescent="0.2">
      <c r="A22" s="39"/>
      <c r="B22">
        <v>23</v>
      </c>
      <c r="C22">
        <v>58628.066115383299</v>
      </c>
      <c r="D22">
        <v>0.75894054560000002</v>
      </c>
      <c r="E22">
        <v>31</v>
      </c>
      <c r="F22">
        <v>26733.252788495302</v>
      </c>
      <c r="G22">
        <v>0.39912978659999998</v>
      </c>
      <c r="I22" s="28">
        <f t="shared" si="0"/>
        <v>31894.813326887997</v>
      </c>
      <c r="J22" s="2" t="s">
        <v>12</v>
      </c>
      <c r="L22" s="30"/>
      <c r="Q22" s="44"/>
    </row>
    <row r="23" spans="1:22" x14ac:dyDescent="0.2">
      <c r="A23" s="39"/>
      <c r="B23">
        <v>24</v>
      </c>
      <c r="C23">
        <v>39530.774123380703</v>
      </c>
      <c r="D23">
        <v>0.46885777839999998</v>
      </c>
      <c r="E23">
        <v>32</v>
      </c>
      <c r="F23">
        <v>20963.7721866916</v>
      </c>
      <c r="G23">
        <v>0.12964916379999999</v>
      </c>
      <c r="I23" s="28">
        <f>C23-F23</f>
        <v>18567.001936689103</v>
      </c>
      <c r="J23" s="2" t="s">
        <v>13</v>
      </c>
      <c r="L23" s="30"/>
      <c r="M23" s="8">
        <v>127514.5333008006</v>
      </c>
      <c r="N23" s="5" t="s">
        <v>22</v>
      </c>
      <c r="Q23" s="44">
        <f>M23*P26</f>
        <v>210140.70993744594</v>
      </c>
      <c r="S23" s="8">
        <v>210140.70993744594</v>
      </c>
    </row>
    <row r="24" spans="1:22" x14ac:dyDescent="0.2">
      <c r="L24" s="30"/>
      <c r="M24" s="8">
        <v>11436.801192951201</v>
      </c>
      <c r="N24" s="5" t="s">
        <v>25</v>
      </c>
      <c r="Q24" s="44">
        <f>M24*P26</f>
        <v>18847.557685294094</v>
      </c>
      <c r="S24" s="8">
        <v>18847.557685294094</v>
      </c>
    </row>
    <row r="25" spans="1:22" x14ac:dyDescent="0.2">
      <c r="L25" s="30"/>
      <c r="M25" s="8">
        <v>37442.693905576998</v>
      </c>
      <c r="N25" s="5" t="s">
        <v>26</v>
      </c>
      <c r="Q25" s="44">
        <f>M25*P26</f>
        <v>61704.607903223448</v>
      </c>
      <c r="S25" s="8">
        <v>61704.607903223448</v>
      </c>
    </row>
    <row r="26" spans="1:22" x14ac:dyDescent="0.2">
      <c r="A26" s="31" t="s">
        <v>17</v>
      </c>
      <c r="B26" s="30" t="s">
        <v>18</v>
      </c>
      <c r="C26" s="30"/>
      <c r="D26" s="30"/>
      <c r="E26" s="30"/>
      <c r="F26" s="30"/>
      <c r="G26" s="30"/>
      <c r="H26" s="30"/>
      <c r="I26" s="30"/>
      <c r="J26" s="30"/>
      <c r="L26" s="30"/>
      <c r="M26" s="8">
        <v>111402.89162022559</v>
      </c>
      <c r="N26" s="3" t="s">
        <v>23</v>
      </c>
      <c r="O26" s="43">
        <f>SUM(M23:M26)</f>
        <v>287796.92001955444</v>
      </c>
      <c r="P26">
        <f>O20/O26</f>
        <v>1.6479745837420288</v>
      </c>
      <c r="Q26" s="44">
        <f>M26*P26</f>
        <v>183589.13394549961</v>
      </c>
      <c r="S26" s="8">
        <v>183589.13394549961</v>
      </c>
    </row>
    <row r="27" spans="1:22" x14ac:dyDescent="0.2">
      <c r="A27" s="31"/>
      <c r="B27" s="36" t="s">
        <v>3</v>
      </c>
      <c r="C27" s="36"/>
      <c r="D27" s="36"/>
      <c r="E27" s="36" t="s">
        <v>4</v>
      </c>
      <c r="F27" s="36"/>
      <c r="G27" s="36"/>
      <c r="I27" t="s">
        <v>5</v>
      </c>
      <c r="L27" s="30"/>
      <c r="M27" s="8">
        <v>27556.062874321</v>
      </c>
      <c r="N27" t="s">
        <v>27</v>
      </c>
      <c r="Q27" s="44">
        <f>M27*P26</f>
        <v>45411.691244878326</v>
      </c>
      <c r="S27" s="8">
        <v>45411.691244878326</v>
      </c>
    </row>
    <row r="28" spans="1:22" x14ac:dyDescent="0.2">
      <c r="A28" s="31"/>
      <c r="B28">
        <v>33</v>
      </c>
      <c r="C28">
        <v>99122.350339265904</v>
      </c>
      <c r="D28">
        <v>2.2077094225999998</v>
      </c>
      <c r="E28">
        <v>42</v>
      </c>
      <c r="F28">
        <v>5689.5205934632004</v>
      </c>
      <c r="G28">
        <v>3.4301449900000003E-2</v>
      </c>
      <c r="I28" s="8">
        <f>C28-F28</f>
        <v>93432.829745802708</v>
      </c>
      <c r="J28" s="2" t="s">
        <v>10</v>
      </c>
    </row>
    <row r="29" spans="1:22" x14ac:dyDescent="0.2">
      <c r="A29" s="31"/>
      <c r="B29">
        <v>34</v>
      </c>
      <c r="C29">
        <v>80131.038358317906</v>
      </c>
      <c r="D29">
        <v>1.3484566571000001</v>
      </c>
      <c r="E29">
        <v>43</v>
      </c>
      <c r="F29">
        <v>4692.4204894575996</v>
      </c>
      <c r="G29">
        <v>1.69216804E-2</v>
      </c>
      <c r="I29" s="8">
        <f t="shared" ref="I29:I35" si="1">C29-F29</f>
        <v>75438.61786886031</v>
      </c>
      <c r="J29" s="2" t="s">
        <v>11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x14ac:dyDescent="0.2">
      <c r="A30" s="31"/>
      <c r="B30">
        <v>35</v>
      </c>
      <c r="C30">
        <v>182322.009017665</v>
      </c>
      <c r="D30">
        <v>4.5079103611000004</v>
      </c>
      <c r="E30">
        <v>44</v>
      </c>
      <c r="F30">
        <v>6864.9807160731998</v>
      </c>
      <c r="G30">
        <v>-3.4845726100000002E-2</v>
      </c>
      <c r="I30" s="8">
        <f t="shared" si="1"/>
        <v>175457.02830159181</v>
      </c>
      <c r="J30" s="2" t="s">
        <v>12</v>
      </c>
    </row>
    <row r="31" spans="1:22" x14ac:dyDescent="0.2">
      <c r="A31" s="31"/>
      <c r="B31">
        <v>36</v>
      </c>
      <c r="C31">
        <v>132797.84385189301</v>
      </c>
      <c r="D31">
        <v>3.9495949970000002</v>
      </c>
      <c r="E31">
        <v>45</v>
      </c>
      <c r="F31">
        <v>5781.6106030688998</v>
      </c>
      <c r="G31">
        <v>2.3094989999999999E-2</v>
      </c>
      <c r="I31" s="8">
        <f t="shared" si="1"/>
        <v>127016.23324882411</v>
      </c>
      <c r="J31" s="2" t="s">
        <v>13</v>
      </c>
      <c r="L31" s="35" t="s">
        <v>29</v>
      </c>
      <c r="M31" s="41">
        <v>22523.022349334104</v>
      </c>
      <c r="N31" s="1" t="s">
        <v>6</v>
      </c>
      <c r="Q31" s="44">
        <f>M31 * P38</f>
        <v>19301.390154054832</v>
      </c>
      <c r="S31" s="15">
        <v>19301.390154054832</v>
      </c>
      <c r="U31" s="15">
        <v>19301.390154054832</v>
      </c>
      <c r="V31" s="16" t="s">
        <v>6</v>
      </c>
    </row>
    <row r="32" spans="1:22" x14ac:dyDescent="0.2">
      <c r="A32" s="31"/>
      <c r="B32">
        <v>37</v>
      </c>
      <c r="C32">
        <v>114405.841933458</v>
      </c>
      <c r="D32">
        <v>3.3358839798000002</v>
      </c>
      <c r="E32">
        <v>46</v>
      </c>
      <c r="F32">
        <v>6252.7906522167996</v>
      </c>
      <c r="G32">
        <v>3.1958386599999999E-2</v>
      </c>
      <c r="I32" s="8">
        <f t="shared" si="1"/>
        <v>108153.05128124119</v>
      </c>
      <c r="J32" s="1" t="s">
        <v>19</v>
      </c>
      <c r="L32" s="35"/>
      <c r="M32" s="41">
        <v>85869.87895692559</v>
      </c>
      <c r="N32" s="1" t="s">
        <v>7</v>
      </c>
      <c r="Q32" s="44">
        <f>M32 * P38</f>
        <v>73587.283736726618</v>
      </c>
      <c r="S32" s="15">
        <v>73587.283736726618</v>
      </c>
      <c r="U32" s="15">
        <v>73587.283736726618</v>
      </c>
      <c r="V32" s="16" t="s">
        <v>7</v>
      </c>
    </row>
    <row r="33" spans="1:22" x14ac:dyDescent="0.2">
      <c r="A33" s="31"/>
      <c r="B33">
        <v>38</v>
      </c>
      <c r="C33">
        <v>100658.27049947401</v>
      </c>
      <c r="D33">
        <v>0.56507259750000005</v>
      </c>
      <c r="E33">
        <v>47</v>
      </c>
      <c r="F33">
        <v>9206.4209603045001</v>
      </c>
      <c r="G33">
        <v>2.4072611599999998E-2</v>
      </c>
      <c r="I33" s="8">
        <f t="shared" si="1"/>
        <v>91451.849539169503</v>
      </c>
      <c r="J33" s="4" t="s">
        <v>20</v>
      </c>
      <c r="L33" s="35"/>
      <c r="M33" s="41">
        <v>68869.237183620498</v>
      </c>
      <c r="N33" s="1" t="s">
        <v>8</v>
      </c>
      <c r="Q33" s="44">
        <f>M33 * P38</f>
        <v>59018.367778359003</v>
      </c>
      <c r="S33" s="15">
        <v>59018.367778359003</v>
      </c>
      <c r="U33" s="15">
        <v>59018.367778359003</v>
      </c>
      <c r="V33" s="16" t="s">
        <v>8</v>
      </c>
    </row>
    <row r="34" spans="1:22" x14ac:dyDescent="0.2">
      <c r="A34" s="31"/>
      <c r="B34">
        <v>39</v>
      </c>
      <c r="C34">
        <v>232551.87425704801</v>
      </c>
      <c r="D34">
        <v>5.0579172990999997</v>
      </c>
      <c r="E34">
        <v>48</v>
      </c>
      <c r="F34">
        <v>9892.4410318618993</v>
      </c>
      <c r="G34">
        <v>6.6389953200000004E-2</v>
      </c>
      <c r="I34" s="8">
        <f t="shared" si="1"/>
        <v>222659.43322518611</v>
      </c>
      <c r="J34" s="4" t="s">
        <v>21</v>
      </c>
      <c r="L34" s="35"/>
      <c r="M34" s="41">
        <v>87383.949114855102</v>
      </c>
      <c r="N34" s="1" t="s">
        <v>9</v>
      </c>
      <c r="Q34" s="44">
        <f>M34 * P38</f>
        <v>74884.785394610168</v>
      </c>
      <c r="S34" s="15">
        <v>74884.785394610168</v>
      </c>
      <c r="U34" s="15">
        <v>74884.785394610168</v>
      </c>
      <c r="V34" s="16" t="s">
        <v>9</v>
      </c>
    </row>
    <row r="35" spans="1:22" x14ac:dyDescent="0.2">
      <c r="A35" s="31"/>
      <c r="B35">
        <v>40</v>
      </c>
      <c r="C35">
        <v>234456.36445570199</v>
      </c>
      <c r="D35">
        <v>5.2676202689</v>
      </c>
      <c r="E35">
        <v>49</v>
      </c>
      <c r="F35">
        <v>9866.6710291739</v>
      </c>
      <c r="G35">
        <v>-4.610517E-4</v>
      </c>
      <c r="I35" s="8">
        <f t="shared" si="1"/>
        <v>224589.69342652807</v>
      </c>
      <c r="J35" s="3" t="s">
        <v>22</v>
      </c>
      <c r="L35" s="35"/>
      <c r="M35" s="41">
        <v>99311.740359020099</v>
      </c>
      <c r="N35" s="2" t="s">
        <v>10</v>
      </c>
      <c r="Q35" s="44">
        <f>M35 * P38</f>
        <v>85106.457642187277</v>
      </c>
      <c r="U35" s="15">
        <v>95080.599917678497</v>
      </c>
      <c r="V35" s="17" t="s">
        <v>10</v>
      </c>
    </row>
    <row r="36" spans="1:22" x14ac:dyDescent="0.2">
      <c r="A36" s="31"/>
      <c r="B36">
        <v>41</v>
      </c>
      <c r="C36">
        <v>262981.82743113901</v>
      </c>
      <c r="D36">
        <v>6.2075125235000002</v>
      </c>
      <c r="E36">
        <v>50</v>
      </c>
      <c r="F36">
        <v>13289.5113862039</v>
      </c>
      <c r="G36">
        <v>-2.2879969399999998E-2</v>
      </c>
      <c r="I36" s="8">
        <f>C36-F36</f>
        <v>249692.31604493511</v>
      </c>
      <c r="J36" s="3" t="s">
        <v>23</v>
      </c>
      <c r="L36" s="35"/>
      <c r="M36" s="41">
        <v>29424.063069168697</v>
      </c>
      <c r="N36" s="2" t="s">
        <v>11</v>
      </c>
      <c r="Q36" s="44">
        <f>M36 * P38</f>
        <v>25215.324675657121</v>
      </c>
      <c r="U36" s="15">
        <v>20049.132091287298</v>
      </c>
      <c r="V36" s="17" t="s">
        <v>11</v>
      </c>
    </row>
    <row r="37" spans="1:22" x14ac:dyDescent="0.2">
      <c r="A37" s="31"/>
      <c r="L37" s="35"/>
      <c r="M37" s="41">
        <v>31894.813326887997</v>
      </c>
      <c r="N37" s="2" t="s">
        <v>12</v>
      </c>
      <c r="Q37" s="44">
        <f>M37 * P38</f>
        <v>27332.665499540009</v>
      </c>
      <c r="U37" s="15">
        <v>25197.982628354199</v>
      </c>
      <c r="V37" s="17" t="s">
        <v>12</v>
      </c>
    </row>
    <row r="38" spans="1:22" x14ac:dyDescent="0.2">
      <c r="A38" s="31"/>
      <c r="B38" s="35" t="s">
        <v>14</v>
      </c>
      <c r="C38" s="35"/>
      <c r="D38" s="35"/>
      <c r="E38" s="35"/>
      <c r="F38" s="35"/>
      <c r="G38" s="35"/>
      <c r="H38" s="35"/>
      <c r="I38" s="35"/>
      <c r="J38" s="35"/>
      <c r="L38" s="35"/>
      <c r="M38" s="41">
        <v>18567.001936689103</v>
      </c>
      <c r="N38" s="2" t="s">
        <v>13</v>
      </c>
      <c r="O38" s="42">
        <f>SUM(M35:M38)</f>
        <v>179197.61869176591</v>
      </c>
      <c r="P38">
        <f>O43/O38</f>
        <v>0.8569627048576578</v>
      </c>
      <c r="Q38" s="44">
        <f>M38 * P38</f>
        <v>15911.228200762464</v>
      </c>
      <c r="U38" s="15">
        <v>13237.9613808269</v>
      </c>
      <c r="V38" s="17" t="s">
        <v>13</v>
      </c>
    </row>
    <row r="39" spans="1:22" x14ac:dyDescent="0.2">
      <c r="A39" s="31"/>
      <c r="B39" s="36" t="s">
        <v>15</v>
      </c>
      <c r="C39" s="36"/>
      <c r="D39" s="36"/>
      <c r="E39" s="36" t="s">
        <v>4</v>
      </c>
      <c r="F39" s="36"/>
      <c r="G39" s="36"/>
      <c r="I39" t="s">
        <v>16</v>
      </c>
      <c r="L39" s="35"/>
      <c r="Q39" s="44"/>
      <c r="U39" s="15">
        <v>26076.442719984698</v>
      </c>
      <c r="V39" s="16" t="s">
        <v>19</v>
      </c>
    </row>
    <row r="40" spans="1:22" x14ac:dyDescent="0.2">
      <c r="A40" s="31"/>
      <c r="B40">
        <v>51</v>
      </c>
      <c r="C40">
        <v>109073.791377282</v>
      </c>
      <c r="D40">
        <v>2.6108546504999999</v>
      </c>
      <c r="E40">
        <v>60</v>
      </c>
      <c r="F40">
        <v>13993.1914596035</v>
      </c>
      <c r="G40">
        <v>0.219563272</v>
      </c>
      <c r="I40" s="28">
        <f t="shared" ref="I40:I48" si="2">C40-F40</f>
        <v>95080.599917678497</v>
      </c>
      <c r="J40" s="2" t="s">
        <v>10</v>
      </c>
      <c r="L40" s="35"/>
      <c r="M40" s="41">
        <v>95080.599917678497</v>
      </c>
      <c r="N40" s="2" t="s">
        <v>10</v>
      </c>
      <c r="S40" s="15">
        <v>95080.599917678497</v>
      </c>
      <c r="U40" s="15">
        <v>47428.174947143707</v>
      </c>
      <c r="V40" s="18" t="s">
        <v>20</v>
      </c>
    </row>
    <row r="41" spans="1:22" x14ac:dyDescent="0.2">
      <c r="A41" s="31"/>
      <c r="B41">
        <v>52</v>
      </c>
      <c r="C41">
        <v>31044.323238174999</v>
      </c>
      <c r="D41">
        <v>0.4973338585</v>
      </c>
      <c r="E41">
        <v>61</v>
      </c>
      <c r="F41">
        <v>10995.191146887701</v>
      </c>
      <c r="G41">
        <v>0.12434321750000001</v>
      </c>
      <c r="I41" s="28">
        <f t="shared" si="2"/>
        <v>20049.132091287298</v>
      </c>
      <c r="J41" s="2" t="s">
        <v>11</v>
      </c>
      <c r="L41" s="35"/>
      <c r="M41" s="41">
        <v>20049.132091287298</v>
      </c>
      <c r="N41" s="2" t="s">
        <v>11</v>
      </c>
      <c r="S41" s="15">
        <v>20049.132091287298</v>
      </c>
      <c r="U41" s="15">
        <v>116821.73218545449</v>
      </c>
      <c r="V41" s="18" t="s">
        <v>21</v>
      </c>
    </row>
    <row r="42" spans="1:22" x14ac:dyDescent="0.2">
      <c r="A42" s="31"/>
      <c r="B42">
        <v>53</v>
      </c>
      <c r="C42">
        <v>44701.354662714199</v>
      </c>
      <c r="D42">
        <v>0.94285332020000001</v>
      </c>
      <c r="E42">
        <v>62</v>
      </c>
      <c r="F42">
        <v>19503.37203436</v>
      </c>
      <c r="G42">
        <v>0.32884430879999998</v>
      </c>
      <c r="I42" s="28">
        <f t="shared" si="2"/>
        <v>25197.982628354199</v>
      </c>
      <c r="J42" s="2" t="s">
        <v>12</v>
      </c>
      <c r="L42" s="35"/>
      <c r="M42" s="41">
        <v>25197.982628354199</v>
      </c>
      <c r="N42" s="2" t="s">
        <v>12</v>
      </c>
      <c r="S42" s="15">
        <v>25197.982628354199</v>
      </c>
      <c r="U42" s="15">
        <v>33498.018072994091</v>
      </c>
      <c r="V42" s="19" t="s">
        <v>22</v>
      </c>
    </row>
    <row r="43" spans="1:22" x14ac:dyDescent="0.2">
      <c r="A43" s="31"/>
      <c r="B43">
        <v>54</v>
      </c>
      <c r="C43">
        <v>28589.902982159001</v>
      </c>
      <c r="D43">
        <v>0.67182412560000004</v>
      </c>
      <c r="E43">
        <v>63</v>
      </c>
      <c r="F43">
        <v>15351.941601332101</v>
      </c>
      <c r="G43">
        <v>0.21474356110000001</v>
      </c>
      <c r="I43" s="28">
        <f t="shared" si="2"/>
        <v>13237.9613808269</v>
      </c>
      <c r="J43" s="2" t="s">
        <v>13</v>
      </c>
      <c r="L43" s="35"/>
      <c r="M43" s="41">
        <v>13237.9613808269</v>
      </c>
      <c r="N43" s="2" t="s">
        <v>13</v>
      </c>
      <c r="O43" s="42">
        <f>SUM(M40:M43)</f>
        <v>153565.67601814689</v>
      </c>
      <c r="S43" s="15">
        <v>13237.9613808269</v>
      </c>
      <c r="U43" s="15">
        <v>13204.316500395305</v>
      </c>
      <c r="V43" s="19" t="s">
        <v>25</v>
      </c>
    </row>
    <row r="44" spans="1:22" x14ac:dyDescent="0.2">
      <c r="A44" s="31"/>
      <c r="B44">
        <v>55</v>
      </c>
      <c r="C44">
        <v>42099.134391281499</v>
      </c>
      <c r="D44">
        <v>0.98469220180000006</v>
      </c>
      <c r="E44">
        <v>64</v>
      </c>
      <c r="F44">
        <v>16022.6916712968</v>
      </c>
      <c r="G44">
        <v>0.19324161049999999</v>
      </c>
      <c r="I44" s="28">
        <f t="shared" si="2"/>
        <v>26076.442719984698</v>
      </c>
      <c r="J44" s="1" t="s">
        <v>19</v>
      </c>
      <c r="L44" s="35"/>
      <c r="M44" s="41">
        <v>26076.442719984698</v>
      </c>
      <c r="N44" s="1" t="s">
        <v>19</v>
      </c>
      <c r="S44" s="15">
        <v>26076.442719984698</v>
      </c>
      <c r="U44" s="15">
        <v>27403.670363554651</v>
      </c>
      <c r="V44" s="19" t="s">
        <v>26</v>
      </c>
    </row>
    <row r="45" spans="1:22" x14ac:dyDescent="0.2">
      <c r="A45" s="31"/>
      <c r="B45">
        <v>56</v>
      </c>
      <c r="C45">
        <v>69080.537205660905</v>
      </c>
      <c r="D45">
        <v>0.32728319960000002</v>
      </c>
      <c r="E45">
        <v>65</v>
      </c>
      <c r="F45">
        <v>21652.362258517202</v>
      </c>
      <c r="G45">
        <v>0.15686315410000001</v>
      </c>
      <c r="I45" s="28">
        <f t="shared" si="2"/>
        <v>47428.174947143707</v>
      </c>
      <c r="J45" s="4" t="s">
        <v>20</v>
      </c>
      <c r="L45" s="35"/>
      <c r="M45" s="41">
        <v>47428.174947143707</v>
      </c>
      <c r="N45" s="4" t="s">
        <v>20</v>
      </c>
      <c r="S45" s="15">
        <v>47428.174947143707</v>
      </c>
      <c r="U45" s="15">
        <v>53080.728329664467</v>
      </c>
      <c r="V45" s="20" t="s">
        <v>23</v>
      </c>
    </row>
    <row r="46" spans="1:22" x14ac:dyDescent="0.2">
      <c r="A46" s="31"/>
      <c r="B46">
        <v>57</v>
      </c>
      <c r="C46">
        <v>145990.18522796099</v>
      </c>
      <c r="D46">
        <v>2.9611112222</v>
      </c>
      <c r="E46">
        <v>66</v>
      </c>
      <c r="F46">
        <v>29168.453042506499</v>
      </c>
      <c r="G46">
        <v>0.35569278370000001</v>
      </c>
      <c r="I46" s="28">
        <f t="shared" si="2"/>
        <v>116821.73218545449</v>
      </c>
      <c r="J46" s="4" t="s">
        <v>21</v>
      </c>
      <c r="L46" s="35"/>
      <c r="M46" s="41">
        <v>116821.73218545449</v>
      </c>
      <c r="N46" s="4" t="s">
        <v>21</v>
      </c>
      <c r="S46" s="15">
        <v>116821.73218545449</v>
      </c>
      <c r="U46" s="15">
        <v>17677.881797001632</v>
      </c>
      <c r="V46" s="15" t="s">
        <v>27</v>
      </c>
    </row>
    <row r="47" spans="1:22" x14ac:dyDescent="0.2">
      <c r="A47" s="31"/>
      <c r="B47">
        <v>58</v>
      </c>
      <c r="C47">
        <v>65942.156878302296</v>
      </c>
      <c r="D47">
        <v>0.97751030719999998</v>
      </c>
      <c r="E47">
        <v>67</v>
      </c>
      <c r="F47">
        <v>22800.392378265999</v>
      </c>
      <c r="G47">
        <v>6.1453251700000003E-2</v>
      </c>
      <c r="I47" s="28">
        <f t="shared" si="2"/>
        <v>43141.764500036297</v>
      </c>
      <c r="J47" s="3" t="s">
        <v>22</v>
      </c>
      <c r="L47" s="35"/>
      <c r="M47" s="41">
        <v>43141.764500036297</v>
      </c>
      <c r="N47" s="3" t="s">
        <v>22</v>
      </c>
    </row>
    <row r="48" spans="1:22" x14ac:dyDescent="0.2">
      <c r="A48" s="31"/>
      <c r="B48">
        <v>59</v>
      </c>
      <c r="C48">
        <v>117506.302256861</v>
      </c>
      <c r="D48">
        <v>1.9454715415999999</v>
      </c>
      <c r="E48">
        <v>68</v>
      </c>
      <c r="F48">
        <v>33461.333490288802</v>
      </c>
      <c r="G48">
        <v>0.26953610449999998</v>
      </c>
      <c r="I48" s="28">
        <f t="shared" si="2"/>
        <v>84044.968766572201</v>
      </c>
      <c r="J48" s="3" t="s">
        <v>23</v>
      </c>
      <c r="L48" s="35"/>
      <c r="M48" s="41">
        <v>84044.968766572201</v>
      </c>
      <c r="N48" s="3" t="s">
        <v>23</v>
      </c>
      <c r="O48" s="43">
        <f>SUM(M47:M48)</f>
        <v>127186.7332666085</v>
      </c>
    </row>
    <row r="49" spans="1:19" x14ac:dyDescent="0.2">
      <c r="L49" s="35"/>
      <c r="Q49" s="44"/>
    </row>
    <row r="50" spans="1:19" x14ac:dyDescent="0.2">
      <c r="L50" s="35"/>
      <c r="Q50" s="44"/>
    </row>
    <row r="51" spans="1:19" x14ac:dyDescent="0.2">
      <c r="A51" s="38" t="s">
        <v>24</v>
      </c>
      <c r="B51" s="35" t="s">
        <v>18</v>
      </c>
      <c r="C51" s="35"/>
      <c r="D51" s="35"/>
      <c r="E51" s="35"/>
      <c r="F51" s="35"/>
      <c r="G51" s="35"/>
      <c r="H51" s="35"/>
      <c r="I51" s="35"/>
      <c r="J51" s="35"/>
      <c r="L51" s="35"/>
      <c r="M51" s="41">
        <v>36128.363768481708</v>
      </c>
      <c r="N51" s="5" t="s">
        <v>22</v>
      </c>
      <c r="Q51" s="44">
        <f>M51*P54</f>
        <v>33498.018072994091</v>
      </c>
      <c r="S51" s="15">
        <v>33498.018072994091</v>
      </c>
    </row>
    <row r="52" spans="1:19" x14ac:dyDescent="0.2">
      <c r="A52" s="38"/>
      <c r="B52" s="36" t="s">
        <v>3</v>
      </c>
      <c r="C52" s="36"/>
      <c r="D52" s="36"/>
      <c r="E52" s="36" t="s">
        <v>4</v>
      </c>
      <c r="F52" s="36"/>
      <c r="G52" s="36"/>
      <c r="I52" t="s">
        <v>5</v>
      </c>
      <c r="L52" s="35"/>
      <c r="M52" s="41">
        <v>14241.151485467799</v>
      </c>
      <c r="N52" s="5" t="s">
        <v>25</v>
      </c>
      <c r="Q52" s="44">
        <f>M52*P54</f>
        <v>13204.316500395305</v>
      </c>
      <c r="S52" s="15">
        <v>13204.316500395305</v>
      </c>
    </row>
    <row r="53" spans="1:19" x14ac:dyDescent="0.2">
      <c r="A53" s="38"/>
      <c r="B53">
        <v>69</v>
      </c>
      <c r="C53">
        <v>139543.274555496</v>
      </c>
      <c r="D53">
        <v>2.8330108958000002</v>
      </c>
      <c r="E53">
        <v>74</v>
      </c>
      <c r="F53">
        <v>12028.7412546954</v>
      </c>
      <c r="G53">
        <v>1.8210518E-3</v>
      </c>
      <c r="I53" s="8">
        <f>C53-F53</f>
        <v>127514.5333008006</v>
      </c>
      <c r="J53" s="5" t="s">
        <v>22</v>
      </c>
      <c r="L53" s="35"/>
      <c r="M53" s="41">
        <v>29555.473082875797</v>
      </c>
      <c r="N53" s="5" t="s">
        <v>26</v>
      </c>
      <c r="Q53" s="44">
        <f>M53*P54</f>
        <v>27403.670363554651</v>
      </c>
      <c r="S53" s="15">
        <v>27403.670363554651</v>
      </c>
    </row>
    <row r="54" spans="1:19" x14ac:dyDescent="0.2">
      <c r="A54" s="38"/>
      <c r="B54">
        <v>70</v>
      </c>
      <c r="C54">
        <v>19176.102000223102</v>
      </c>
      <c r="D54">
        <v>3.7351506E-2</v>
      </c>
      <c r="E54">
        <v>75</v>
      </c>
      <c r="F54">
        <v>7739.3008072719003</v>
      </c>
      <c r="G54">
        <v>7.2289472000000004E-3</v>
      </c>
      <c r="I54" s="8">
        <f t="shared" ref="I54:I57" si="3">C54-F54</f>
        <v>11436.801192951201</v>
      </c>
      <c r="J54" s="5" t="s">
        <v>25</v>
      </c>
      <c r="L54" s="35"/>
      <c r="M54" s="41">
        <v>57248.75597151</v>
      </c>
      <c r="N54" s="3" t="s">
        <v>23</v>
      </c>
      <c r="O54" s="43">
        <f>SUM(M51:M54)</f>
        <v>137173.7443083353</v>
      </c>
      <c r="P54">
        <f>O48/O54</f>
        <v>0.92719444167625642</v>
      </c>
      <c r="Q54" s="44">
        <f>M54*P54</f>
        <v>53080.728329664467</v>
      </c>
      <c r="S54" s="15">
        <v>53080.728329664467</v>
      </c>
    </row>
    <row r="55" spans="1:19" x14ac:dyDescent="0.2">
      <c r="A55" s="38"/>
      <c r="B55">
        <v>71</v>
      </c>
      <c r="C55">
        <v>45768.584774035</v>
      </c>
      <c r="D55">
        <v>-7.59640434E-2</v>
      </c>
      <c r="E55">
        <v>76</v>
      </c>
      <c r="F55">
        <v>8325.8908684580001</v>
      </c>
      <c r="G55">
        <v>1.24283143E-2</v>
      </c>
      <c r="I55" s="8">
        <f t="shared" si="3"/>
        <v>37442.693905576998</v>
      </c>
      <c r="J55" s="5" t="s">
        <v>26</v>
      </c>
      <c r="L55" s="35"/>
      <c r="M55" s="41">
        <v>19065.991988737704</v>
      </c>
      <c r="N55" t="s">
        <v>27</v>
      </c>
      <c r="Q55" s="44">
        <f>M55*P54</f>
        <v>17677.881797001632</v>
      </c>
      <c r="S55" s="15">
        <v>17677.881797001632</v>
      </c>
    </row>
    <row r="56" spans="1:19" x14ac:dyDescent="0.2">
      <c r="A56" s="38"/>
      <c r="B56">
        <v>72</v>
      </c>
      <c r="C56">
        <v>122461.62277374099</v>
      </c>
      <c r="D56">
        <v>2.9269092275999999</v>
      </c>
      <c r="E56">
        <v>77</v>
      </c>
      <c r="F56">
        <v>11058.7311535154</v>
      </c>
      <c r="G56">
        <v>8.6374717099999998E-2</v>
      </c>
      <c r="I56" s="8">
        <f t="shared" si="3"/>
        <v>111402.89162022559</v>
      </c>
      <c r="J56" s="3" t="s">
        <v>23</v>
      </c>
      <c r="Q56" s="44"/>
    </row>
    <row r="57" spans="1:19" x14ac:dyDescent="0.2">
      <c r="A57" s="38"/>
      <c r="B57">
        <v>73</v>
      </c>
      <c r="C57">
        <v>52487.105474831202</v>
      </c>
      <c r="D57">
        <v>1.0311975106</v>
      </c>
      <c r="E57">
        <v>78</v>
      </c>
      <c r="F57">
        <v>24931.042600510202</v>
      </c>
      <c r="G57">
        <v>-0.24801121200000001</v>
      </c>
      <c r="I57" s="8">
        <f t="shared" si="3"/>
        <v>27556.062874321</v>
      </c>
      <c r="J57" t="s">
        <v>27</v>
      </c>
      <c r="Q57" s="44"/>
    </row>
    <row r="58" spans="1:19" x14ac:dyDescent="0.2">
      <c r="A58" s="38"/>
    </row>
    <row r="59" spans="1:19" x14ac:dyDescent="0.2">
      <c r="A59" s="38"/>
    </row>
    <row r="60" spans="1:19" x14ac:dyDescent="0.2">
      <c r="A60" s="38"/>
      <c r="B60" s="36" t="s">
        <v>14</v>
      </c>
      <c r="C60" s="36"/>
      <c r="D60" s="36"/>
      <c r="E60" s="36"/>
      <c r="F60" s="36"/>
      <c r="G60" s="36"/>
      <c r="H60" s="36"/>
      <c r="I60" s="36"/>
      <c r="J60" s="36"/>
    </row>
    <row r="61" spans="1:19" x14ac:dyDescent="0.2">
      <c r="A61" s="38"/>
      <c r="B61" s="36" t="s">
        <v>15</v>
      </c>
      <c r="C61" s="36"/>
      <c r="D61" s="36"/>
      <c r="E61" s="36" t="s">
        <v>4</v>
      </c>
      <c r="F61" s="36"/>
      <c r="G61" s="36"/>
      <c r="I61" t="s">
        <v>16</v>
      </c>
    </row>
    <row r="62" spans="1:19" x14ac:dyDescent="0.2">
      <c r="A62" s="38"/>
      <c r="B62">
        <v>79</v>
      </c>
      <c r="C62">
        <v>51517.325373675303</v>
      </c>
      <c r="D62">
        <v>0.87250776919999995</v>
      </c>
      <c r="E62">
        <v>84</v>
      </c>
      <c r="F62">
        <v>15388.961605193599</v>
      </c>
      <c r="G62">
        <v>0.16273269639999999</v>
      </c>
      <c r="I62" s="41">
        <f>C62-F62</f>
        <v>36128.363768481708</v>
      </c>
      <c r="J62" s="5" t="s">
        <v>22</v>
      </c>
    </row>
    <row r="63" spans="1:19" x14ac:dyDescent="0.2">
      <c r="A63" s="38"/>
      <c r="B63">
        <v>80</v>
      </c>
      <c r="C63">
        <v>21213.932212785399</v>
      </c>
      <c r="D63">
        <v>8.55304863E-2</v>
      </c>
      <c r="E63">
        <v>85</v>
      </c>
      <c r="F63">
        <v>6972.7807273176004</v>
      </c>
      <c r="G63">
        <v>2.9514899899999999E-2</v>
      </c>
      <c r="I63" s="41">
        <f t="shared" ref="I63:I65" si="4">C63-F63</f>
        <v>14241.151485467799</v>
      </c>
      <c r="J63" s="5" t="s">
        <v>25</v>
      </c>
    </row>
    <row r="64" spans="1:19" x14ac:dyDescent="0.2">
      <c r="A64" s="38"/>
      <c r="B64">
        <v>81</v>
      </c>
      <c r="C64">
        <v>37622.073924287797</v>
      </c>
      <c r="D64">
        <v>0.2134428162</v>
      </c>
      <c r="E64">
        <v>86</v>
      </c>
      <c r="F64">
        <v>8066.6008414119997</v>
      </c>
      <c r="G64">
        <v>1.06016427E-2</v>
      </c>
      <c r="I64" s="41">
        <f t="shared" si="4"/>
        <v>29555.473082875797</v>
      </c>
      <c r="J64" s="5" t="s">
        <v>26</v>
      </c>
    </row>
    <row r="65" spans="1:10" x14ac:dyDescent="0.2">
      <c r="A65" s="38"/>
      <c r="B65">
        <v>82</v>
      </c>
      <c r="C65">
        <v>69126.767210482998</v>
      </c>
      <c r="D65">
        <v>1.6767738254</v>
      </c>
      <c r="E65">
        <v>87</v>
      </c>
      <c r="F65">
        <v>11878.011238973</v>
      </c>
      <c r="G65">
        <v>0.158973267</v>
      </c>
      <c r="I65" s="41">
        <f t="shared" si="4"/>
        <v>57248.75597151</v>
      </c>
      <c r="J65" s="3" t="s">
        <v>23</v>
      </c>
    </row>
    <row r="66" spans="1:10" x14ac:dyDescent="0.2">
      <c r="A66" s="38"/>
      <c r="B66">
        <v>83</v>
      </c>
      <c r="C66">
        <v>38375.854002913104</v>
      </c>
      <c r="D66">
        <v>0.52071609669999996</v>
      </c>
      <c r="E66">
        <v>88</v>
      </c>
      <c r="F66">
        <v>19309.8620141754</v>
      </c>
      <c r="G66">
        <v>6.8254059800000003E-2</v>
      </c>
      <c r="I66" s="41">
        <f>C66-F66</f>
        <v>19065.991988737704</v>
      </c>
      <c r="J66" t="s">
        <v>27</v>
      </c>
    </row>
  </sheetData>
  <mergeCells count="27">
    <mergeCell ref="A2:J2"/>
    <mergeCell ref="A3:A23"/>
    <mergeCell ref="B4:D4"/>
    <mergeCell ref="E4:G4"/>
    <mergeCell ref="B15:D15"/>
    <mergeCell ref="E15:G15"/>
    <mergeCell ref="A26:A48"/>
    <mergeCell ref="B27:D27"/>
    <mergeCell ref="E27:G27"/>
    <mergeCell ref="B39:D39"/>
    <mergeCell ref="E39:G39"/>
    <mergeCell ref="L2:V2"/>
    <mergeCell ref="L3:L27"/>
    <mergeCell ref="L31:L55"/>
    <mergeCell ref="A1:J1"/>
    <mergeCell ref="L1:V1"/>
    <mergeCell ref="B3:J3"/>
    <mergeCell ref="B14:J14"/>
    <mergeCell ref="B26:J26"/>
    <mergeCell ref="B38:J38"/>
    <mergeCell ref="B51:J51"/>
    <mergeCell ref="A51:A66"/>
    <mergeCell ref="B52:D52"/>
    <mergeCell ref="E52:G52"/>
    <mergeCell ref="B61:D61"/>
    <mergeCell ref="E61:G61"/>
    <mergeCell ref="B60:J6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zoomScale="64" zoomScaleNormal="64" zoomScalePageLayoutView="64" workbookViewId="0">
      <selection sqref="A1:XFD1048576"/>
    </sheetView>
  </sheetViews>
  <sheetFormatPr baseColWidth="10" defaultRowHeight="16" x14ac:dyDescent="0.2"/>
  <sheetData>
    <row r="1" spans="1:22" x14ac:dyDescent="0.2">
      <c r="A1" s="37" t="s">
        <v>38</v>
      </c>
      <c r="B1" s="37"/>
      <c r="C1" s="37"/>
      <c r="D1" s="37"/>
      <c r="E1" s="37"/>
      <c r="F1" s="37"/>
      <c r="G1" s="37"/>
      <c r="H1" s="37"/>
      <c r="I1" s="37"/>
      <c r="J1" s="37"/>
      <c r="L1" s="37" t="s">
        <v>39</v>
      </c>
      <c r="M1" s="37"/>
      <c r="N1" s="37"/>
      <c r="O1" s="37"/>
      <c r="P1" s="37"/>
      <c r="Q1" s="37"/>
      <c r="R1" s="37"/>
      <c r="S1" s="37"/>
      <c r="T1" s="37"/>
      <c r="U1" s="37"/>
      <c r="V1" s="37"/>
    </row>
    <row r="2" spans="1:22" x14ac:dyDescent="0.2">
      <c r="A2" s="36" t="s">
        <v>0</v>
      </c>
      <c r="B2" s="36"/>
      <c r="C2" s="36"/>
      <c r="D2" s="36"/>
      <c r="E2" s="36"/>
      <c r="F2" s="36"/>
      <c r="G2" s="36"/>
      <c r="H2" s="36"/>
      <c r="I2" s="36"/>
      <c r="J2" s="36"/>
      <c r="L2" s="36" t="s">
        <v>0</v>
      </c>
      <c r="M2" s="36"/>
      <c r="N2" s="36"/>
      <c r="O2" s="36"/>
      <c r="P2" s="36"/>
      <c r="Q2" s="36"/>
      <c r="R2" s="36"/>
      <c r="S2" s="36"/>
      <c r="T2" s="36"/>
      <c r="U2" s="36"/>
      <c r="V2" s="36"/>
    </row>
    <row r="3" spans="1:22" x14ac:dyDescent="0.2">
      <c r="A3" s="39" t="s">
        <v>1</v>
      </c>
      <c r="B3" s="30" t="s">
        <v>2</v>
      </c>
      <c r="C3" s="30"/>
      <c r="D3" s="30"/>
      <c r="E3" s="30"/>
      <c r="F3" s="30"/>
      <c r="G3" s="30"/>
      <c r="H3" s="30"/>
      <c r="I3" s="30"/>
      <c r="J3" s="30"/>
      <c r="L3" s="30" t="s">
        <v>28</v>
      </c>
      <c r="M3" s="8">
        <v>58926.776146541197</v>
      </c>
      <c r="N3" s="1" t="s">
        <v>6</v>
      </c>
      <c r="Q3" s="44">
        <f>M3 * P10</f>
        <v>41319.868596267806</v>
      </c>
      <c r="S3" s="8">
        <v>41319.868596267799</v>
      </c>
      <c r="U3" s="8">
        <v>41319.868596267806</v>
      </c>
      <c r="V3" s="9" t="s">
        <v>6</v>
      </c>
    </row>
    <row r="4" spans="1:22" x14ac:dyDescent="0.2">
      <c r="A4" s="39"/>
      <c r="B4" s="36" t="s">
        <v>3</v>
      </c>
      <c r="C4" s="36"/>
      <c r="D4" s="36"/>
      <c r="E4" s="36" t="s">
        <v>4</v>
      </c>
      <c r="F4" s="36"/>
      <c r="G4" s="36"/>
      <c r="I4" t="s">
        <v>5</v>
      </c>
      <c r="L4" s="30"/>
      <c r="M4" s="8">
        <v>52799.275507393097</v>
      </c>
      <c r="N4" s="1" t="s">
        <v>7</v>
      </c>
      <c r="Q4" s="44">
        <f>M4 * P10</f>
        <v>37023.222185415281</v>
      </c>
      <c r="S4" s="8">
        <v>37023.222185415281</v>
      </c>
      <c r="U4" s="8">
        <v>37023.222185415281</v>
      </c>
      <c r="V4" s="9" t="s">
        <v>7</v>
      </c>
    </row>
    <row r="5" spans="1:22" x14ac:dyDescent="0.2">
      <c r="A5" s="39"/>
      <c r="B5">
        <v>1</v>
      </c>
      <c r="C5">
        <v>62730.4465432949</v>
      </c>
      <c r="D5">
        <v>4.1911272548999996</v>
      </c>
      <c r="E5">
        <v>73</v>
      </c>
      <c r="F5">
        <v>3803.6703967537001</v>
      </c>
      <c r="G5">
        <v>0.14202394269999999</v>
      </c>
      <c r="I5" s="8">
        <f>C5-F5</f>
        <v>58926.776146541197</v>
      </c>
      <c r="J5" s="1" t="s">
        <v>6</v>
      </c>
      <c r="L5" s="30"/>
      <c r="M5" s="8">
        <v>88395.549220373505</v>
      </c>
      <c r="N5" s="1" t="s">
        <v>8</v>
      </c>
      <c r="Q5" s="44">
        <f>M5 * P10</f>
        <v>61983.578894552258</v>
      </c>
      <c r="S5" s="8">
        <v>61983.578894552258</v>
      </c>
      <c r="U5" s="8">
        <v>61983.578894552258</v>
      </c>
      <c r="V5" s="9" t="s">
        <v>8</v>
      </c>
    </row>
    <row r="6" spans="1:22" x14ac:dyDescent="0.2">
      <c r="A6" s="39"/>
      <c r="B6">
        <v>2</v>
      </c>
      <c r="C6">
        <v>56531.885896734697</v>
      </c>
      <c r="D6">
        <v>3.8253655937</v>
      </c>
      <c r="E6">
        <v>74</v>
      </c>
      <c r="F6">
        <v>3732.6103893415998</v>
      </c>
      <c r="G6">
        <v>0.16501472440000001</v>
      </c>
      <c r="I6" s="8">
        <f t="shared" ref="I6:I22" si="0">C6-F6</f>
        <v>52799.275507393097</v>
      </c>
      <c r="J6" s="1" t="s">
        <v>7</v>
      </c>
      <c r="L6" s="30"/>
      <c r="M6" s="8">
        <v>76035.537931123908</v>
      </c>
      <c r="N6" s="1" t="s">
        <v>9</v>
      </c>
      <c r="Q6" s="44">
        <f>M6 * P10</f>
        <v>53316.652316893938</v>
      </c>
      <c r="S6" s="8">
        <v>53316.652316893938</v>
      </c>
      <c r="U6" s="8">
        <v>53316.652316893938</v>
      </c>
      <c r="V6" s="9" t="s">
        <v>9</v>
      </c>
    </row>
    <row r="7" spans="1:22" x14ac:dyDescent="0.2">
      <c r="A7" s="39"/>
      <c r="B7">
        <v>3</v>
      </c>
      <c r="C7">
        <v>92743.289673878098</v>
      </c>
      <c r="D7">
        <v>5.8477488044000001</v>
      </c>
      <c r="E7">
        <v>75</v>
      </c>
      <c r="F7">
        <v>4347.7404535045998</v>
      </c>
      <c r="G7">
        <v>0.1262408431</v>
      </c>
      <c r="I7" s="8">
        <f t="shared" si="0"/>
        <v>88395.549220373505</v>
      </c>
      <c r="J7" s="1" t="s">
        <v>8</v>
      </c>
      <c r="L7" s="30"/>
      <c r="M7" s="8">
        <v>52449.345470892506</v>
      </c>
      <c r="N7" s="2" t="s">
        <v>10</v>
      </c>
      <c r="Q7" s="44">
        <f>M7 * P10</f>
        <v>36777.848790303113</v>
      </c>
      <c r="U7" s="8">
        <v>32853.1734268527</v>
      </c>
      <c r="V7" s="10" t="s">
        <v>10</v>
      </c>
    </row>
    <row r="8" spans="1:22" x14ac:dyDescent="0.2">
      <c r="A8" s="39"/>
      <c r="B8">
        <v>4</v>
      </c>
      <c r="C8">
        <v>81656.368517422205</v>
      </c>
      <c r="D8">
        <v>5.0272223649000001</v>
      </c>
      <c r="E8">
        <v>76</v>
      </c>
      <c r="F8">
        <v>5620.8305862982997</v>
      </c>
      <c r="G8">
        <v>9.8060183100000003E-2</v>
      </c>
      <c r="I8" s="8">
        <f t="shared" si="0"/>
        <v>76035.537931123908</v>
      </c>
      <c r="J8" s="1" t="s">
        <v>9</v>
      </c>
      <c r="L8" s="30"/>
      <c r="M8" s="8">
        <v>40886.854264830807</v>
      </c>
      <c r="N8" s="2" t="s">
        <v>11</v>
      </c>
      <c r="Q8">
        <f>M8 * P10</f>
        <v>28670.148886750616</v>
      </c>
      <c r="U8" s="8">
        <v>32471.473387038299</v>
      </c>
      <c r="V8" s="10" t="s">
        <v>11</v>
      </c>
    </row>
    <row r="9" spans="1:22" x14ac:dyDescent="0.2">
      <c r="A9" s="39"/>
      <c r="B9">
        <v>5</v>
      </c>
      <c r="C9">
        <v>59207.516175824603</v>
      </c>
      <c r="D9">
        <v>3.0808432334</v>
      </c>
      <c r="E9">
        <v>77</v>
      </c>
      <c r="F9">
        <v>6758.1707049321003</v>
      </c>
      <c r="G9">
        <v>8.7082899699999994E-2</v>
      </c>
      <c r="I9" s="8">
        <f t="shared" si="0"/>
        <v>52449.345470892506</v>
      </c>
      <c r="J9" s="2" t="s">
        <v>10</v>
      </c>
      <c r="L9" s="30"/>
      <c r="M9" s="8">
        <v>94709.059878923508</v>
      </c>
      <c r="N9" s="2" t="s">
        <v>12</v>
      </c>
      <c r="Q9">
        <f>M9 * P10</f>
        <v>66410.656835209884</v>
      </c>
      <c r="U9" s="8">
        <v>66925.486980871588</v>
      </c>
      <c r="V9" s="10" t="s">
        <v>12</v>
      </c>
    </row>
    <row r="10" spans="1:22" x14ac:dyDescent="0.2">
      <c r="A10" s="39"/>
      <c r="B10">
        <v>6</v>
      </c>
      <c r="C10">
        <v>47541.594958974303</v>
      </c>
      <c r="D10">
        <v>0.31504427509999999</v>
      </c>
      <c r="E10">
        <v>78</v>
      </c>
      <c r="F10">
        <v>6654.7406941435001</v>
      </c>
      <c r="G10">
        <v>8.0538382699999994E-2</v>
      </c>
      <c r="I10" s="8">
        <f t="shared" si="0"/>
        <v>40886.854264830807</v>
      </c>
      <c r="J10" s="2" t="s">
        <v>11</v>
      </c>
      <c r="L10" s="30"/>
      <c r="M10" s="8">
        <v>69222.417220460105</v>
      </c>
      <c r="N10" s="2" t="s">
        <v>13</v>
      </c>
      <c r="O10" s="42">
        <f>SUM(M7:M10)</f>
        <v>257267.67683510695</v>
      </c>
      <c r="P10">
        <f>O15/O10</f>
        <v>0.70120701145285957</v>
      </c>
      <c r="Q10">
        <f>M10 * P10</f>
        <v>48539.244304701795</v>
      </c>
      <c r="U10" s="8">
        <v>48147.765022202802</v>
      </c>
      <c r="V10" s="10" t="s">
        <v>13</v>
      </c>
    </row>
    <row r="11" spans="1:22" x14ac:dyDescent="0.2">
      <c r="A11" s="39"/>
      <c r="B11">
        <v>7</v>
      </c>
      <c r="C11">
        <v>101596.38059732701</v>
      </c>
      <c r="D11">
        <v>4.1045642979999997</v>
      </c>
      <c r="E11">
        <v>79</v>
      </c>
      <c r="F11">
        <v>6887.3207184035</v>
      </c>
      <c r="G11">
        <v>2.68444062E-2</v>
      </c>
      <c r="I11" s="8">
        <f t="shared" si="0"/>
        <v>94709.059878923508</v>
      </c>
      <c r="J11" s="2" t="s">
        <v>12</v>
      </c>
      <c r="L11" s="30"/>
      <c r="U11" s="8">
        <v>42491.184432175498</v>
      </c>
      <c r="V11" s="9" t="s">
        <v>19</v>
      </c>
    </row>
    <row r="12" spans="1:22" x14ac:dyDescent="0.2">
      <c r="A12" s="39"/>
      <c r="B12">
        <v>8</v>
      </c>
      <c r="C12">
        <v>77126.568044927204</v>
      </c>
      <c r="D12">
        <v>3.4395661300999998</v>
      </c>
      <c r="E12">
        <v>80</v>
      </c>
      <c r="F12">
        <v>7904.1508244671004</v>
      </c>
      <c r="G12">
        <v>8.55847899E-2</v>
      </c>
      <c r="I12" s="8">
        <f t="shared" si="0"/>
        <v>69222.417220460105</v>
      </c>
      <c r="J12" s="2" t="s">
        <v>13</v>
      </c>
      <c r="L12" s="30"/>
      <c r="M12" s="8">
        <v>32853.1734268527</v>
      </c>
      <c r="N12" s="2" t="s">
        <v>10</v>
      </c>
      <c r="S12" s="8">
        <v>32853.1734268527</v>
      </c>
      <c r="U12" s="8">
        <v>41713.954351104097</v>
      </c>
      <c r="V12" s="11" t="s">
        <v>20</v>
      </c>
    </row>
    <row r="13" spans="1:22" x14ac:dyDescent="0.2">
      <c r="A13" s="39"/>
      <c r="L13" s="30"/>
      <c r="M13" s="8">
        <v>32471.473387038299</v>
      </c>
      <c r="N13" s="2" t="s">
        <v>11</v>
      </c>
      <c r="S13" s="8">
        <v>32471.473387038299</v>
      </c>
      <c r="U13" s="8">
        <v>93509.989753850707</v>
      </c>
      <c r="V13" s="11" t="s">
        <v>21</v>
      </c>
    </row>
    <row r="14" spans="1:22" x14ac:dyDescent="0.2">
      <c r="A14" s="39"/>
      <c r="B14" s="35" t="s">
        <v>14</v>
      </c>
      <c r="C14" s="35"/>
      <c r="D14" s="35"/>
      <c r="E14" s="35"/>
      <c r="F14" s="35"/>
      <c r="G14" s="35"/>
      <c r="H14" s="35"/>
      <c r="I14" s="35"/>
      <c r="J14" s="35"/>
      <c r="L14" s="30"/>
      <c r="M14" s="8">
        <v>66925.486980871588</v>
      </c>
      <c r="N14" s="2" t="s">
        <v>12</v>
      </c>
      <c r="S14" s="8">
        <v>66925.486980871588</v>
      </c>
      <c r="U14" s="8">
        <v>69643.94156882276</v>
      </c>
      <c r="V14" s="12" t="s">
        <v>22</v>
      </c>
    </row>
    <row r="15" spans="1:22" x14ac:dyDescent="0.2">
      <c r="A15" s="39"/>
      <c r="B15" s="36" t="s">
        <v>15</v>
      </c>
      <c r="C15" s="36"/>
      <c r="D15" s="36"/>
      <c r="E15" s="36" t="s">
        <v>4</v>
      </c>
      <c r="F15" s="36"/>
      <c r="G15" s="36"/>
      <c r="I15" t="s">
        <v>16</v>
      </c>
      <c r="L15" s="30"/>
      <c r="M15" s="8">
        <v>48147.765022202802</v>
      </c>
      <c r="N15" s="2" t="s">
        <v>13</v>
      </c>
      <c r="O15" s="42">
        <f>SUM(M12:M15)</f>
        <v>180397.8988169654</v>
      </c>
      <c r="S15" s="8">
        <v>48147.765022202802</v>
      </c>
      <c r="U15" s="8">
        <v>8753.0218115218577</v>
      </c>
      <c r="V15" s="12" t="s">
        <v>25</v>
      </c>
    </row>
    <row r="16" spans="1:22" x14ac:dyDescent="0.2">
      <c r="A16" s="39"/>
      <c r="B16">
        <v>9</v>
      </c>
      <c r="C16">
        <v>19934.692079350199</v>
      </c>
      <c r="D16">
        <v>0.99217045079999999</v>
      </c>
      <c r="E16">
        <v>81</v>
      </c>
      <c r="F16">
        <v>5920.5406175605003</v>
      </c>
      <c r="G16">
        <v>0.17579487490000001</v>
      </c>
      <c r="I16" s="28">
        <f>C16-F16</f>
        <v>14014.151461789699</v>
      </c>
      <c r="J16" s="1" t="s">
        <v>6</v>
      </c>
      <c r="L16" s="30"/>
      <c r="M16" s="8">
        <v>42491.184432175498</v>
      </c>
      <c r="N16" s="1" t="s">
        <v>19</v>
      </c>
      <c r="S16" s="8">
        <v>42491.184432175498</v>
      </c>
      <c r="U16" s="8">
        <v>34288.452856879354</v>
      </c>
      <c r="V16" s="12" t="s">
        <v>26</v>
      </c>
    </row>
    <row r="17" spans="1:22" x14ac:dyDescent="0.2">
      <c r="A17" s="39"/>
      <c r="B17">
        <v>10</v>
      </c>
      <c r="C17">
        <v>60894.816351823698</v>
      </c>
      <c r="D17">
        <v>3.906755564</v>
      </c>
      <c r="E17">
        <v>82</v>
      </c>
      <c r="F17">
        <v>5719.2605965653001</v>
      </c>
      <c r="G17">
        <v>0.2184616704</v>
      </c>
      <c r="I17" s="28">
        <f t="shared" si="0"/>
        <v>55175.5557552584</v>
      </c>
      <c r="J17" s="1" t="s">
        <v>7</v>
      </c>
      <c r="L17" s="30"/>
      <c r="M17" s="8">
        <v>41713.954351104097</v>
      </c>
      <c r="N17" s="4" t="s">
        <v>20</v>
      </c>
      <c r="S17" s="8">
        <v>41713.954351104097</v>
      </c>
      <c r="U17" s="8">
        <v>98121.505751649078</v>
      </c>
      <c r="V17" s="13" t="s">
        <v>23</v>
      </c>
    </row>
    <row r="18" spans="1:22" x14ac:dyDescent="0.2">
      <c r="A18" s="39"/>
      <c r="B18">
        <v>11</v>
      </c>
      <c r="C18">
        <v>52575.745484077102</v>
      </c>
      <c r="D18">
        <v>3.4242669188999999</v>
      </c>
      <c r="E18">
        <v>83</v>
      </c>
      <c r="F18">
        <v>5661.1105904998003</v>
      </c>
      <c r="G18">
        <v>0.17794821729999999</v>
      </c>
      <c r="I18" s="28">
        <f t="shared" si="0"/>
        <v>46914.634893577298</v>
      </c>
      <c r="J18" s="1" t="s">
        <v>8</v>
      </c>
      <c r="L18" s="30"/>
      <c r="M18" s="8">
        <v>93509.989753850707</v>
      </c>
      <c r="N18" s="4" t="s">
        <v>21</v>
      </c>
      <c r="S18" s="8">
        <v>93509.989753850707</v>
      </c>
      <c r="U18" s="8">
        <v>31468.991816753183</v>
      </c>
      <c r="V18" s="8" t="s">
        <v>27</v>
      </c>
    </row>
    <row r="19" spans="1:22" x14ac:dyDescent="0.2">
      <c r="A19" s="39"/>
      <c r="B19">
        <v>12</v>
      </c>
      <c r="C19">
        <v>76697.088000129006</v>
      </c>
      <c r="D19">
        <v>4.6512888122999998</v>
      </c>
      <c r="E19">
        <v>84</v>
      </c>
      <c r="F19">
        <v>7412.3307731662999</v>
      </c>
      <c r="G19">
        <v>0.15272249639999999</v>
      </c>
      <c r="I19" s="28">
        <f t="shared" si="0"/>
        <v>69284.757226962713</v>
      </c>
      <c r="J19" s="1" t="s">
        <v>9</v>
      </c>
      <c r="L19" s="30"/>
      <c r="M19" s="8">
        <v>100617.46049521781</v>
      </c>
      <c r="N19" s="3" t="s">
        <v>22</v>
      </c>
    </row>
    <row r="20" spans="1:22" x14ac:dyDescent="0.2">
      <c r="A20" s="39"/>
      <c r="B20">
        <v>13</v>
      </c>
      <c r="C20">
        <v>85860.038955899101</v>
      </c>
      <c r="D20">
        <v>4.9771224149000002</v>
      </c>
      <c r="E20">
        <v>85</v>
      </c>
      <c r="F20">
        <v>8537.7408905557004</v>
      </c>
      <c r="G20">
        <v>0.1475833245</v>
      </c>
      <c r="I20" s="28">
        <f t="shared" si="0"/>
        <v>77322.298065343406</v>
      </c>
      <c r="J20" s="2" t="s">
        <v>10</v>
      </c>
      <c r="L20" s="30"/>
      <c r="M20" s="8">
        <v>110189.46149365521</v>
      </c>
      <c r="N20" s="3" t="s">
        <v>23</v>
      </c>
      <c r="O20" s="43">
        <f>SUM(M19:M20)</f>
        <v>210806.92198887301</v>
      </c>
    </row>
    <row r="21" spans="1:22" x14ac:dyDescent="0.2">
      <c r="A21" s="39"/>
      <c r="B21">
        <v>14</v>
      </c>
      <c r="C21">
        <v>29248.683050875101</v>
      </c>
      <c r="D21">
        <v>0.3398055814</v>
      </c>
      <c r="E21">
        <v>86</v>
      </c>
      <c r="F21">
        <v>8133.0808483463998</v>
      </c>
      <c r="G21">
        <v>0.1246691934</v>
      </c>
      <c r="I21" s="28">
        <f t="shared" si="0"/>
        <v>21115.602202528702</v>
      </c>
      <c r="J21" s="2" t="s">
        <v>11</v>
      </c>
      <c r="L21" s="30"/>
      <c r="Q21" s="44"/>
    </row>
    <row r="22" spans="1:22" x14ac:dyDescent="0.2">
      <c r="A22" s="39"/>
      <c r="B22">
        <v>15</v>
      </c>
      <c r="C22">
        <v>39861.484157876403</v>
      </c>
      <c r="D22">
        <v>1.3496403705</v>
      </c>
      <c r="E22">
        <v>87</v>
      </c>
      <c r="F22">
        <v>9720.7210139501003</v>
      </c>
      <c r="G22">
        <v>0.1085275094</v>
      </c>
      <c r="I22" s="28">
        <f t="shared" si="0"/>
        <v>30140.763143926302</v>
      </c>
      <c r="J22" s="2" t="s">
        <v>12</v>
      </c>
      <c r="L22" s="30"/>
      <c r="Q22" s="44"/>
    </row>
    <row r="23" spans="1:22" x14ac:dyDescent="0.2">
      <c r="A23" s="39"/>
      <c r="B23">
        <v>16</v>
      </c>
      <c r="C23">
        <v>27835.222903439699</v>
      </c>
      <c r="D23">
        <v>0.79251603479999999</v>
      </c>
      <c r="E23">
        <v>88</v>
      </c>
      <c r="F23">
        <v>9756.9410177282007</v>
      </c>
      <c r="G23">
        <v>0.10832823010000001</v>
      </c>
      <c r="I23" s="28">
        <f>C23-F23</f>
        <v>18078.281885711498</v>
      </c>
      <c r="J23" s="2" t="s">
        <v>13</v>
      </c>
      <c r="L23" s="30"/>
      <c r="M23" s="8">
        <v>53701.055601456101</v>
      </c>
      <c r="N23" s="5" t="s">
        <v>22</v>
      </c>
      <c r="Q23" s="44">
        <f>M23*P26</f>
        <v>69643.94156882276</v>
      </c>
      <c r="S23" s="8">
        <v>69643.94156882276</v>
      </c>
    </row>
    <row r="24" spans="1:22" x14ac:dyDescent="0.2">
      <c r="L24" s="30"/>
      <c r="M24" s="8">
        <v>6749.2807040048001</v>
      </c>
      <c r="N24" s="5" t="s">
        <v>25</v>
      </c>
      <c r="Q24" s="44">
        <f>M24*P26</f>
        <v>8753.0218115218577</v>
      </c>
      <c r="S24" s="8">
        <v>8753.0218115218577</v>
      </c>
    </row>
    <row r="25" spans="1:22" x14ac:dyDescent="0.2">
      <c r="L25" s="30"/>
      <c r="M25" s="8">
        <v>26439.142757817201</v>
      </c>
      <c r="N25" s="5" t="s">
        <v>26</v>
      </c>
      <c r="Q25" s="44">
        <f>M25*P26</f>
        <v>34288.452856879354</v>
      </c>
      <c r="S25" s="8">
        <v>34288.452856879354</v>
      </c>
    </row>
    <row r="26" spans="1:22" x14ac:dyDescent="0.2">
      <c r="A26" s="31" t="s">
        <v>17</v>
      </c>
      <c r="B26" s="30" t="s">
        <v>18</v>
      </c>
      <c r="C26" s="30"/>
      <c r="D26" s="30"/>
      <c r="E26" s="30"/>
      <c r="F26" s="30"/>
      <c r="G26" s="30"/>
      <c r="H26" s="30"/>
      <c r="I26" s="30"/>
      <c r="J26" s="30"/>
      <c r="L26" s="30"/>
      <c r="M26" s="8">
        <v>75659.53789190411</v>
      </c>
      <c r="N26" s="3" t="s">
        <v>23</v>
      </c>
      <c r="O26" s="43">
        <f>SUM(M23:M26)</f>
        <v>162549.01695518219</v>
      </c>
      <c r="P26">
        <f>O20/O26</f>
        <v>1.2968821709146137</v>
      </c>
      <c r="Q26" s="44">
        <f>M26*P26</f>
        <v>98121.505751649078</v>
      </c>
      <c r="S26" s="8">
        <v>98121.505751649078</v>
      </c>
    </row>
    <row r="27" spans="1:22" x14ac:dyDescent="0.2">
      <c r="A27" s="31"/>
      <c r="B27" s="36" t="s">
        <v>3</v>
      </c>
      <c r="C27" s="36"/>
      <c r="D27" s="36"/>
      <c r="E27" s="36" t="s">
        <v>4</v>
      </c>
      <c r="F27" s="36"/>
      <c r="G27" s="36"/>
      <c r="I27" t="s">
        <v>5</v>
      </c>
      <c r="L27" s="30"/>
      <c r="M27" s="8">
        <v>24265.112531048198</v>
      </c>
      <c r="N27" t="s">
        <v>27</v>
      </c>
      <c r="Q27" s="44">
        <f>M27*P26</f>
        <v>31468.991816753183</v>
      </c>
      <c r="S27" s="8">
        <v>31468.991816753183</v>
      </c>
    </row>
    <row r="28" spans="1:22" x14ac:dyDescent="0.2">
      <c r="A28" s="31"/>
      <c r="B28">
        <v>17</v>
      </c>
      <c r="C28">
        <v>36172.903773127502</v>
      </c>
      <c r="D28">
        <v>1.5490274735</v>
      </c>
      <c r="E28">
        <v>26</v>
      </c>
      <c r="F28">
        <v>3319.7303462748</v>
      </c>
      <c r="G28">
        <v>4.0961132000000003E-3</v>
      </c>
      <c r="I28" s="8">
        <f>C28-F28</f>
        <v>32853.1734268527</v>
      </c>
      <c r="J28" s="2" t="s">
        <v>10</v>
      </c>
    </row>
    <row r="29" spans="1:22" x14ac:dyDescent="0.2">
      <c r="A29" s="31"/>
      <c r="B29">
        <v>18</v>
      </c>
      <c r="C29">
        <v>35478.313700676197</v>
      </c>
      <c r="D29">
        <v>1.1257232197</v>
      </c>
      <c r="E29">
        <v>27</v>
      </c>
      <c r="F29">
        <v>3006.8403136379002</v>
      </c>
      <c r="G29">
        <v>4.5821791600000002E-2</v>
      </c>
      <c r="I29" s="8">
        <f t="shared" ref="I29:I35" si="1">C29-F29</f>
        <v>32471.473387038299</v>
      </c>
      <c r="J29" s="2" t="s">
        <v>11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x14ac:dyDescent="0.2">
      <c r="A30" s="31"/>
      <c r="B30">
        <v>19</v>
      </c>
      <c r="C30">
        <v>70740.227378779993</v>
      </c>
      <c r="D30">
        <v>3.1887161946</v>
      </c>
      <c r="E30">
        <v>28</v>
      </c>
      <c r="F30">
        <v>3814.7403979084002</v>
      </c>
      <c r="G30">
        <v>8.9487596500000002E-2</v>
      </c>
      <c r="I30" s="8">
        <f t="shared" si="1"/>
        <v>66925.486980871588</v>
      </c>
      <c r="J30" s="2" t="s">
        <v>12</v>
      </c>
    </row>
    <row r="31" spans="1:22" x14ac:dyDescent="0.2">
      <c r="A31" s="31"/>
      <c r="B31">
        <v>20</v>
      </c>
      <c r="C31">
        <v>52285.535453805802</v>
      </c>
      <c r="D31">
        <v>2.9298168507</v>
      </c>
      <c r="E31">
        <v>29</v>
      </c>
      <c r="F31">
        <v>4137.7704316030004</v>
      </c>
      <c r="G31">
        <v>3.53505457E-2</v>
      </c>
      <c r="I31" s="8">
        <f t="shared" si="1"/>
        <v>48147.765022202802</v>
      </c>
      <c r="J31" s="2" t="s">
        <v>13</v>
      </c>
      <c r="L31" s="35" t="s">
        <v>29</v>
      </c>
      <c r="M31" s="41">
        <v>14014.151461789699</v>
      </c>
      <c r="N31" s="1" t="s">
        <v>6</v>
      </c>
      <c r="Q31" s="44">
        <f>M31 * P38</f>
        <v>8995.6032333849489</v>
      </c>
      <c r="S31" s="15">
        <v>8995.6032333849489</v>
      </c>
      <c r="U31" s="15">
        <v>8995.6032333849489</v>
      </c>
      <c r="V31" s="16" t="s">
        <v>6</v>
      </c>
    </row>
    <row r="32" spans="1:22" x14ac:dyDescent="0.2">
      <c r="A32" s="31"/>
      <c r="B32">
        <v>21</v>
      </c>
      <c r="C32">
        <v>47031.854905804299</v>
      </c>
      <c r="D32">
        <v>2.5080924902000001</v>
      </c>
      <c r="E32">
        <v>30</v>
      </c>
      <c r="F32">
        <v>4540.6704736288002</v>
      </c>
      <c r="G32">
        <v>3.7183504399999998E-2</v>
      </c>
      <c r="I32" s="8">
        <f t="shared" si="1"/>
        <v>42491.184432175498</v>
      </c>
      <c r="J32" s="1" t="s">
        <v>19</v>
      </c>
      <c r="L32" s="35"/>
      <c r="M32" s="41">
        <v>55175.5557552584</v>
      </c>
      <c r="N32" s="1" t="s">
        <v>7</v>
      </c>
      <c r="Q32" s="44">
        <f>M32 * P38</f>
        <v>35416.871946125553</v>
      </c>
      <c r="S32" s="15">
        <v>35416.871946125553</v>
      </c>
      <c r="U32" s="15">
        <v>35416.871946125553</v>
      </c>
      <c r="V32" s="16" t="s">
        <v>7</v>
      </c>
    </row>
    <row r="33" spans="1:22" x14ac:dyDescent="0.2">
      <c r="A33" s="31"/>
      <c r="B33">
        <v>22</v>
      </c>
      <c r="C33">
        <v>47774.104983227</v>
      </c>
      <c r="D33">
        <v>0.2829167903</v>
      </c>
      <c r="E33">
        <v>31</v>
      </c>
      <c r="F33">
        <v>6060.1506321228999</v>
      </c>
      <c r="G33">
        <v>4.4499660900000002E-2</v>
      </c>
      <c r="I33" s="8">
        <f t="shared" si="1"/>
        <v>41713.954351104097</v>
      </c>
      <c r="J33" s="4" t="s">
        <v>20</v>
      </c>
      <c r="L33" s="35"/>
      <c r="M33" s="41">
        <v>46914.634893577298</v>
      </c>
      <c r="N33" s="1" t="s">
        <v>8</v>
      </c>
      <c r="Q33" s="44">
        <f>M33 * P38</f>
        <v>30114.234350357368</v>
      </c>
      <c r="S33" s="15">
        <v>30114.234350357368</v>
      </c>
      <c r="U33" s="15">
        <v>30114.234350357368</v>
      </c>
      <c r="V33" s="16" t="s">
        <v>8</v>
      </c>
    </row>
    <row r="34" spans="1:22" x14ac:dyDescent="0.2">
      <c r="A34" s="31"/>
      <c r="B34">
        <v>23</v>
      </c>
      <c r="C34">
        <v>100275.88045958801</v>
      </c>
      <c r="D34">
        <v>3.1919713902</v>
      </c>
      <c r="E34">
        <v>32</v>
      </c>
      <c r="F34">
        <v>6765.8907057372999</v>
      </c>
      <c r="G34">
        <v>3.91807146E-2</v>
      </c>
      <c r="I34" s="8">
        <f t="shared" si="1"/>
        <v>93509.989753850707</v>
      </c>
      <c r="J34" s="4" t="s">
        <v>21</v>
      </c>
      <c r="L34" s="35"/>
      <c r="M34" s="41">
        <v>69284.757226962713</v>
      </c>
      <c r="N34" s="1" t="s">
        <v>9</v>
      </c>
      <c r="Q34" s="44">
        <f>M34 * P38</f>
        <v>44473.487234279033</v>
      </c>
      <c r="S34" s="15">
        <v>44473.487234279033</v>
      </c>
      <c r="U34" s="15">
        <v>44473.487234279033</v>
      </c>
      <c r="V34" s="16" t="s">
        <v>9</v>
      </c>
    </row>
    <row r="35" spans="1:22" x14ac:dyDescent="0.2">
      <c r="A35" s="31"/>
      <c r="B35">
        <v>24</v>
      </c>
      <c r="C35">
        <v>107074.131168701</v>
      </c>
      <c r="D35">
        <v>3.4492895654</v>
      </c>
      <c r="E35">
        <v>33</v>
      </c>
      <c r="F35">
        <v>6456.6706734831996</v>
      </c>
      <c r="G35">
        <v>1.8855907700000001E-2</v>
      </c>
      <c r="I35" s="8">
        <f t="shared" si="1"/>
        <v>100617.46049521781</v>
      </c>
      <c r="J35" s="3" t="s">
        <v>22</v>
      </c>
      <c r="L35" s="35"/>
      <c r="M35" s="41">
        <v>77322.298065343406</v>
      </c>
      <c r="N35" s="2" t="s">
        <v>10</v>
      </c>
      <c r="Q35" s="44">
        <f>M35 * P38</f>
        <v>49632.738477662366</v>
      </c>
      <c r="U35" s="15">
        <v>52463.895472410302</v>
      </c>
      <c r="V35" s="17" t="s">
        <v>10</v>
      </c>
    </row>
    <row r="36" spans="1:22" x14ac:dyDescent="0.2">
      <c r="A36" s="31"/>
      <c r="B36">
        <v>25</v>
      </c>
      <c r="C36">
        <v>119318.67244590601</v>
      </c>
      <c r="D36">
        <v>4.6865188136000002</v>
      </c>
      <c r="E36">
        <v>34</v>
      </c>
      <c r="F36">
        <v>9129.2109522507999</v>
      </c>
      <c r="G36">
        <v>3.83565955E-2</v>
      </c>
      <c r="I36" s="8">
        <f>C36-F36</f>
        <v>110189.46149365521</v>
      </c>
      <c r="J36" s="3" t="s">
        <v>23</v>
      </c>
      <c r="L36" s="35"/>
      <c r="M36" s="41">
        <v>21115.602202528702</v>
      </c>
      <c r="N36" s="2" t="s">
        <v>11</v>
      </c>
      <c r="Q36" s="44">
        <f>M36 * P38</f>
        <v>13553.983626182388</v>
      </c>
      <c r="U36" s="15">
        <v>13105.081366966302</v>
      </c>
      <c r="V36" s="17" t="s">
        <v>11</v>
      </c>
    </row>
    <row r="37" spans="1:22" x14ac:dyDescent="0.2">
      <c r="A37" s="31"/>
      <c r="L37" s="35"/>
      <c r="M37" s="41">
        <v>30140.763143926302</v>
      </c>
      <c r="N37" s="2" t="s">
        <v>12</v>
      </c>
      <c r="Q37" s="44">
        <f>M37 * P38</f>
        <v>19347.182534272946</v>
      </c>
      <c r="U37" s="15">
        <v>17698.0418460494</v>
      </c>
      <c r="V37" s="17" t="s">
        <v>12</v>
      </c>
    </row>
    <row r="38" spans="1:22" x14ac:dyDescent="0.2">
      <c r="A38" s="31"/>
      <c r="B38" s="35" t="s">
        <v>14</v>
      </c>
      <c r="C38" s="35"/>
      <c r="D38" s="35"/>
      <c r="E38" s="35"/>
      <c r="F38" s="35"/>
      <c r="G38" s="35"/>
      <c r="H38" s="35"/>
      <c r="I38" s="35"/>
      <c r="J38" s="35"/>
      <c r="L38" s="35"/>
      <c r="M38" s="41">
        <v>18078.281885711498</v>
      </c>
      <c r="N38" s="2" t="s">
        <v>13</v>
      </c>
      <c r="O38" s="42">
        <f>SUM(M35:M38)</f>
        <v>146656.94529750993</v>
      </c>
      <c r="P38">
        <f>O43/O38</f>
        <v>0.64189424938869266</v>
      </c>
      <c r="Q38" s="44">
        <f>M38 * P38</f>
        <v>11604.345181265981</v>
      </c>
      <c r="U38" s="15">
        <v>10871.231133957699</v>
      </c>
      <c r="V38" s="17" t="s">
        <v>13</v>
      </c>
    </row>
    <row r="39" spans="1:22" x14ac:dyDescent="0.2">
      <c r="A39" s="31"/>
      <c r="B39" s="36" t="s">
        <v>15</v>
      </c>
      <c r="C39" s="36"/>
      <c r="D39" s="36"/>
      <c r="E39" s="36" t="s">
        <v>4</v>
      </c>
      <c r="F39" s="36"/>
      <c r="G39" s="36"/>
      <c r="I39" t="s">
        <v>16</v>
      </c>
      <c r="L39" s="35"/>
      <c r="Q39" s="44"/>
      <c r="U39" s="15">
        <v>17681.481844322101</v>
      </c>
      <c r="V39" s="16" t="s">
        <v>19</v>
      </c>
    </row>
    <row r="40" spans="1:22" x14ac:dyDescent="0.2">
      <c r="A40" s="31"/>
      <c r="B40">
        <v>35</v>
      </c>
      <c r="C40">
        <v>57314.195978336</v>
      </c>
      <c r="D40">
        <v>2.8489281894</v>
      </c>
      <c r="E40">
        <v>44</v>
      </c>
      <c r="F40">
        <v>4850.3005059257002</v>
      </c>
      <c r="G40">
        <v>0.10230381149999999</v>
      </c>
      <c r="I40" s="28">
        <f t="shared" ref="I40:I48" si="2">C40-F40</f>
        <v>52463.895472410302</v>
      </c>
      <c r="J40" s="2" t="s">
        <v>10</v>
      </c>
      <c r="L40" s="35"/>
      <c r="M40" s="41">
        <v>52463.895472410302</v>
      </c>
      <c r="N40" s="2" t="s">
        <v>10</v>
      </c>
      <c r="S40" s="15">
        <v>52463.895472410302</v>
      </c>
      <c r="U40" s="15">
        <v>30591.873190980696</v>
      </c>
      <c r="V40" s="18" t="s">
        <v>20</v>
      </c>
    </row>
    <row r="41" spans="1:22" x14ac:dyDescent="0.2">
      <c r="A41" s="31"/>
      <c r="B41">
        <v>36</v>
      </c>
      <c r="C41">
        <v>17026.471775999202</v>
      </c>
      <c r="D41">
        <v>0.42163822179999999</v>
      </c>
      <c r="E41">
        <v>45</v>
      </c>
      <c r="F41">
        <v>3921.3904090329002</v>
      </c>
      <c r="G41">
        <v>7.64718224E-2</v>
      </c>
      <c r="I41" s="28">
        <f t="shared" si="2"/>
        <v>13105.081366966302</v>
      </c>
      <c r="J41" s="2" t="s">
        <v>11</v>
      </c>
      <c r="L41" s="35"/>
      <c r="M41" s="41">
        <v>13105.081366966302</v>
      </c>
      <c r="N41" s="2" t="s">
        <v>11</v>
      </c>
      <c r="S41" s="15">
        <v>13105.081366966302</v>
      </c>
      <c r="U41" s="15">
        <v>72853.687599231096</v>
      </c>
      <c r="V41" s="18" t="s">
        <v>21</v>
      </c>
    </row>
    <row r="42" spans="1:22" x14ac:dyDescent="0.2">
      <c r="A42" s="31"/>
      <c r="B42">
        <v>37</v>
      </c>
      <c r="C42">
        <v>23431.542444100101</v>
      </c>
      <c r="D42">
        <v>0.79428870579999999</v>
      </c>
      <c r="E42">
        <v>46</v>
      </c>
      <c r="F42">
        <v>5733.5005980507003</v>
      </c>
      <c r="G42">
        <v>0.16873343260000001</v>
      </c>
      <c r="I42" s="28">
        <f t="shared" si="2"/>
        <v>17698.0418460494</v>
      </c>
      <c r="J42" s="2" t="s">
        <v>12</v>
      </c>
      <c r="L42" s="35"/>
      <c r="M42" s="41">
        <v>17698.0418460494</v>
      </c>
      <c r="N42" s="2" t="s">
        <v>12</v>
      </c>
      <c r="S42" s="15">
        <v>17698.0418460494</v>
      </c>
      <c r="U42" s="15">
        <v>18762.09822676461</v>
      </c>
      <c r="V42" s="19" t="s">
        <v>22</v>
      </c>
    </row>
    <row r="43" spans="1:22" x14ac:dyDescent="0.2">
      <c r="A43" s="31"/>
      <c r="B43">
        <v>38</v>
      </c>
      <c r="C43">
        <v>16355.2217059824</v>
      </c>
      <c r="D43">
        <v>0.75565577589999999</v>
      </c>
      <c r="E43">
        <v>47</v>
      </c>
      <c r="F43">
        <v>5483.9905720246998</v>
      </c>
      <c r="G43">
        <v>9.8316763700000004E-2</v>
      </c>
      <c r="I43" s="28">
        <f t="shared" si="2"/>
        <v>10871.231133957699</v>
      </c>
      <c r="J43" s="2" t="s">
        <v>13</v>
      </c>
      <c r="L43" s="35"/>
      <c r="M43" s="41">
        <v>10871.231133957699</v>
      </c>
      <c r="N43" s="2" t="s">
        <v>13</v>
      </c>
      <c r="O43" s="42">
        <f>SUM(M40:M43)</f>
        <v>94138.249819383695</v>
      </c>
      <c r="S43" s="15">
        <v>10871.231133957699</v>
      </c>
      <c r="U43" s="15">
        <v>9770.3880004532621</v>
      </c>
      <c r="V43" s="19" t="s">
        <v>25</v>
      </c>
    </row>
    <row r="44" spans="1:22" x14ac:dyDescent="0.2">
      <c r="A44" s="31"/>
      <c r="B44">
        <v>39</v>
      </c>
      <c r="C44">
        <v>23600.1124616833</v>
      </c>
      <c r="D44">
        <v>1.0573932594</v>
      </c>
      <c r="E44">
        <v>48</v>
      </c>
      <c r="F44">
        <v>5918.6306173612002</v>
      </c>
      <c r="G44">
        <v>7.1152440499999997E-2</v>
      </c>
      <c r="I44" s="28">
        <f t="shared" si="2"/>
        <v>17681.481844322101</v>
      </c>
      <c r="J44" s="1" t="s">
        <v>19</v>
      </c>
      <c r="L44" s="35"/>
      <c r="M44" s="41">
        <v>17681.481844322101</v>
      </c>
      <c r="N44" s="1" t="s">
        <v>19</v>
      </c>
      <c r="S44" s="15">
        <v>17681.481844322101</v>
      </c>
      <c r="U44" s="15">
        <v>23074.278099873249</v>
      </c>
      <c r="V44" s="19" t="s">
        <v>26</v>
      </c>
    </row>
    <row r="45" spans="1:22" x14ac:dyDescent="0.2">
      <c r="A45" s="31"/>
      <c r="B45">
        <v>40</v>
      </c>
      <c r="C45">
        <v>37527.843914458797</v>
      </c>
      <c r="D45">
        <v>0.20382543780000001</v>
      </c>
      <c r="E45">
        <v>49</v>
      </c>
      <c r="F45">
        <v>6935.9707234780999</v>
      </c>
      <c r="G45">
        <v>4.9576336399999997E-2</v>
      </c>
      <c r="I45" s="28">
        <f t="shared" si="2"/>
        <v>30591.873190980696</v>
      </c>
      <c r="J45" s="4" t="s">
        <v>20</v>
      </c>
      <c r="L45" s="35"/>
      <c r="M45" s="41">
        <v>30591.873190980696</v>
      </c>
      <c r="N45" s="4" t="s">
        <v>20</v>
      </c>
      <c r="S45" s="15">
        <v>30591.873190980696</v>
      </c>
      <c r="U45" s="15">
        <v>43854.745630319405</v>
      </c>
      <c r="V45" s="20" t="s">
        <v>23</v>
      </c>
    </row>
    <row r="46" spans="1:22" x14ac:dyDescent="0.2">
      <c r="A46" s="31"/>
      <c r="B46">
        <v>41</v>
      </c>
      <c r="C46">
        <v>81668.158518651995</v>
      </c>
      <c r="D46">
        <v>3.0828719872999999</v>
      </c>
      <c r="E46">
        <v>50</v>
      </c>
      <c r="F46">
        <v>8814.4709194209008</v>
      </c>
      <c r="G46">
        <v>0.14891677850000001</v>
      </c>
      <c r="I46" s="28">
        <f t="shared" si="2"/>
        <v>72853.687599231096</v>
      </c>
      <c r="J46" s="4" t="s">
        <v>21</v>
      </c>
      <c r="L46" s="35"/>
      <c r="M46" s="41">
        <v>72853.687599231096</v>
      </c>
      <c r="N46" s="4" t="s">
        <v>21</v>
      </c>
      <c r="S46" s="15">
        <v>72853.687599231096</v>
      </c>
      <c r="U46" s="15">
        <v>21075.668829812195</v>
      </c>
      <c r="V46" s="15" t="s">
        <v>27</v>
      </c>
    </row>
    <row r="47" spans="1:22" x14ac:dyDescent="0.2">
      <c r="A47" s="31"/>
      <c r="B47">
        <v>42</v>
      </c>
      <c r="C47">
        <v>37019.3038614139</v>
      </c>
      <c r="D47">
        <v>1.2317936460000001</v>
      </c>
      <c r="E47">
        <v>51</v>
      </c>
      <c r="F47">
        <v>7417.3907736941001</v>
      </c>
      <c r="G47">
        <v>0.1138576858</v>
      </c>
      <c r="I47" s="28">
        <f t="shared" si="2"/>
        <v>29601.9130877198</v>
      </c>
      <c r="J47" s="3" t="s">
        <v>22</v>
      </c>
      <c r="L47" s="35"/>
      <c r="M47" s="41">
        <v>29601.9130877198</v>
      </c>
      <c r="N47" s="3" t="s">
        <v>22</v>
      </c>
    </row>
    <row r="48" spans="1:22" x14ac:dyDescent="0.2">
      <c r="A48" s="31"/>
      <c r="B48">
        <v>43</v>
      </c>
      <c r="C48">
        <v>77115.068043727704</v>
      </c>
      <c r="D48">
        <v>2.6551914908000001</v>
      </c>
      <c r="E48">
        <v>52</v>
      </c>
      <c r="F48">
        <v>11255.471174037</v>
      </c>
      <c r="G48">
        <v>0.13308990970000001</v>
      </c>
      <c r="I48" s="28">
        <f t="shared" si="2"/>
        <v>65859.596869690708</v>
      </c>
      <c r="J48" s="3" t="s">
        <v>23</v>
      </c>
      <c r="L48" s="35"/>
      <c r="M48" s="41">
        <v>65859.596869690708</v>
      </c>
      <c r="N48" s="3" t="s">
        <v>23</v>
      </c>
      <c r="O48" s="43">
        <f>SUM(M47:M48)</f>
        <v>95461.509957410512</v>
      </c>
    </row>
    <row r="49" spans="1:19" x14ac:dyDescent="0.2">
      <c r="L49" s="35"/>
      <c r="Q49" s="44"/>
    </row>
    <row r="50" spans="1:19" x14ac:dyDescent="0.2">
      <c r="L50" s="35"/>
      <c r="Q50" s="44"/>
    </row>
    <row r="51" spans="1:19" x14ac:dyDescent="0.2">
      <c r="A51" s="38" t="s">
        <v>24</v>
      </c>
      <c r="B51" s="35" t="s">
        <v>18</v>
      </c>
      <c r="C51" s="35"/>
      <c r="D51" s="35"/>
      <c r="E51" s="35"/>
      <c r="F51" s="35"/>
      <c r="G51" s="35"/>
      <c r="H51" s="35"/>
      <c r="I51" s="35"/>
      <c r="J51" s="35"/>
      <c r="L51" s="35"/>
      <c r="M51" s="41">
        <v>20964.902186809501</v>
      </c>
      <c r="N51" s="5" t="s">
        <v>22</v>
      </c>
      <c r="Q51" s="44">
        <f>M51*P54</f>
        <v>18762.09822676461</v>
      </c>
      <c r="S51" s="15">
        <v>18762.09822676461</v>
      </c>
    </row>
    <row r="52" spans="1:19" x14ac:dyDescent="0.2">
      <c r="A52" s="38"/>
      <c r="B52" s="36" t="s">
        <v>3</v>
      </c>
      <c r="C52" s="36"/>
      <c r="D52" s="36"/>
      <c r="E52" s="36" t="s">
        <v>4</v>
      </c>
      <c r="F52" s="36"/>
      <c r="G52" s="36"/>
      <c r="I52" t="s">
        <v>5</v>
      </c>
      <c r="L52" s="35"/>
      <c r="M52" s="41">
        <v>10917.501138784</v>
      </c>
      <c r="N52" s="5" t="s">
        <v>25</v>
      </c>
      <c r="Q52" s="44">
        <f>M52*P54</f>
        <v>9770.3880004532621</v>
      </c>
      <c r="S52" s="15">
        <v>9770.3880004532621</v>
      </c>
    </row>
    <row r="53" spans="1:19" x14ac:dyDescent="0.2">
      <c r="A53" s="38"/>
      <c r="B53">
        <v>53</v>
      </c>
      <c r="C53">
        <v>57630.916011372399</v>
      </c>
      <c r="D53">
        <v>1.9954363651</v>
      </c>
      <c r="E53">
        <v>58</v>
      </c>
      <c r="F53">
        <v>3929.8604099162999</v>
      </c>
      <c r="G53">
        <v>3.4608583399999997E-2</v>
      </c>
      <c r="I53" s="8">
        <f>C53-F53</f>
        <v>53701.055601456101</v>
      </c>
      <c r="J53" s="5" t="s">
        <v>22</v>
      </c>
      <c r="L53" s="35"/>
      <c r="M53" s="41">
        <v>25783.362689414</v>
      </c>
      <c r="N53" s="5" t="s">
        <v>26</v>
      </c>
      <c r="Q53" s="44">
        <f>M53*P54</f>
        <v>23074.278099873249</v>
      </c>
      <c r="S53" s="15">
        <v>23074.278099873249</v>
      </c>
    </row>
    <row r="54" spans="1:19" x14ac:dyDescent="0.2">
      <c r="A54" s="38"/>
      <c r="B54">
        <v>54</v>
      </c>
      <c r="C54">
        <v>11211.9111694934</v>
      </c>
      <c r="D54">
        <v>-4.6282348799999998E-2</v>
      </c>
      <c r="E54">
        <v>59</v>
      </c>
      <c r="F54">
        <v>4462.6304654885998</v>
      </c>
      <c r="G54">
        <v>6.7574248200000006E-2</v>
      </c>
      <c r="I54" s="8">
        <f t="shared" ref="I54:I57" si="3">C54-F54</f>
        <v>6749.2807040048001</v>
      </c>
      <c r="J54" s="5" t="s">
        <v>25</v>
      </c>
      <c r="L54" s="35"/>
      <c r="M54" s="41">
        <v>49003.605111473902</v>
      </c>
      <c r="N54" s="3" t="s">
        <v>23</v>
      </c>
      <c r="O54" s="43">
        <f>SUM(M51:M54)</f>
        <v>106669.37112648139</v>
      </c>
      <c r="P54">
        <f>O48/O54</f>
        <v>0.89492896554362034</v>
      </c>
      <c r="Q54" s="44">
        <f>M54*P54</f>
        <v>43854.745630319405</v>
      </c>
      <c r="S54" s="15">
        <v>43854.745630319405</v>
      </c>
    </row>
    <row r="55" spans="1:19" x14ac:dyDescent="0.2">
      <c r="A55" s="38"/>
      <c r="B55">
        <v>55</v>
      </c>
      <c r="C55">
        <v>30833.393216173201</v>
      </c>
      <c r="D55">
        <v>-0.37505496310000003</v>
      </c>
      <c r="E55">
        <v>60</v>
      </c>
      <c r="F55">
        <v>4394.2504583560003</v>
      </c>
      <c r="G55">
        <v>-1.2927177999999999E-2</v>
      </c>
      <c r="I55" s="8">
        <f t="shared" si="3"/>
        <v>26439.142757817201</v>
      </c>
      <c r="J55" s="5" t="s">
        <v>26</v>
      </c>
      <c r="L55" s="35"/>
      <c r="M55" s="41">
        <v>23550.102456466902</v>
      </c>
      <c r="N55" t="s">
        <v>27</v>
      </c>
      <c r="Q55" s="44">
        <f>M55*P54</f>
        <v>21075.668829812195</v>
      </c>
      <c r="S55" s="15">
        <v>21075.668829812195</v>
      </c>
    </row>
    <row r="56" spans="1:19" x14ac:dyDescent="0.2">
      <c r="A56" s="38"/>
      <c r="B56">
        <v>56</v>
      </c>
      <c r="C56">
        <v>80325.668378619404</v>
      </c>
      <c r="D56">
        <v>3.0826303075000001</v>
      </c>
      <c r="E56">
        <v>61</v>
      </c>
      <c r="F56">
        <v>4666.1304867153003</v>
      </c>
      <c r="G56">
        <v>1.8351519E-2</v>
      </c>
      <c r="I56" s="8">
        <f t="shared" si="3"/>
        <v>75659.53789190411</v>
      </c>
      <c r="J56" s="3" t="s">
        <v>23</v>
      </c>
      <c r="Q56" s="44"/>
    </row>
    <row r="57" spans="1:19" x14ac:dyDescent="0.2">
      <c r="A57" s="38"/>
      <c r="B57">
        <v>57</v>
      </c>
      <c r="C57">
        <v>36036.043758851898</v>
      </c>
      <c r="D57">
        <v>1.4004218084</v>
      </c>
      <c r="E57">
        <v>62</v>
      </c>
      <c r="F57">
        <v>11770.9312278037</v>
      </c>
      <c r="G57">
        <v>-6.1840255900000002E-2</v>
      </c>
      <c r="I57" s="8">
        <f t="shared" si="3"/>
        <v>24265.112531048198</v>
      </c>
      <c r="J57" t="s">
        <v>27</v>
      </c>
      <c r="Q57" s="44"/>
    </row>
    <row r="58" spans="1:19" x14ac:dyDescent="0.2">
      <c r="A58" s="38"/>
    </row>
    <row r="59" spans="1:19" x14ac:dyDescent="0.2">
      <c r="A59" s="38"/>
    </row>
    <row r="60" spans="1:19" x14ac:dyDescent="0.2">
      <c r="A60" s="38"/>
      <c r="B60" s="36" t="s">
        <v>14</v>
      </c>
      <c r="C60" s="36"/>
      <c r="D60" s="36"/>
      <c r="E60" s="36"/>
      <c r="F60" s="36"/>
      <c r="G60" s="36"/>
      <c r="H60" s="36"/>
      <c r="I60" s="36"/>
      <c r="J60" s="36"/>
    </row>
    <row r="61" spans="1:19" x14ac:dyDescent="0.2">
      <c r="A61" s="38"/>
      <c r="B61" s="36" t="s">
        <v>15</v>
      </c>
      <c r="C61" s="36"/>
      <c r="D61" s="36"/>
      <c r="E61" s="36" t="s">
        <v>4</v>
      </c>
      <c r="F61" s="36"/>
      <c r="G61" s="36"/>
      <c r="I61" t="s">
        <v>16</v>
      </c>
    </row>
    <row r="62" spans="1:19" x14ac:dyDescent="0.2">
      <c r="A62" s="38"/>
      <c r="B62">
        <v>63</v>
      </c>
      <c r="C62">
        <v>26553.692769765701</v>
      </c>
      <c r="D62">
        <v>0.73110227260000005</v>
      </c>
      <c r="E62">
        <v>68</v>
      </c>
      <c r="F62">
        <v>5588.7905829561996</v>
      </c>
      <c r="G62">
        <v>8.8627049799999996E-2</v>
      </c>
      <c r="I62" s="41">
        <f>C62-F62</f>
        <v>20964.902186809501</v>
      </c>
      <c r="J62" s="5" t="s">
        <v>22</v>
      </c>
    </row>
    <row r="63" spans="1:19" x14ac:dyDescent="0.2">
      <c r="A63" s="38"/>
      <c r="B63">
        <v>64</v>
      </c>
      <c r="C63">
        <v>15685.031636076101</v>
      </c>
      <c r="D63">
        <v>-7.4252997200000004E-2</v>
      </c>
      <c r="E63">
        <v>69</v>
      </c>
      <c r="F63">
        <v>4767.5304972921003</v>
      </c>
      <c r="G63">
        <v>4.4682141799999998E-2</v>
      </c>
      <c r="I63" s="41">
        <f t="shared" ref="I63:I65" si="4">C63-F63</f>
        <v>10917.501138784</v>
      </c>
      <c r="J63" s="5" t="s">
        <v>25</v>
      </c>
    </row>
    <row r="64" spans="1:19" x14ac:dyDescent="0.2">
      <c r="A64" s="38"/>
      <c r="B64">
        <v>65</v>
      </c>
      <c r="C64">
        <v>31520.673287862101</v>
      </c>
      <c r="D64">
        <v>7.0522436800000005E-2</v>
      </c>
      <c r="E64">
        <v>70</v>
      </c>
      <c r="F64">
        <v>5737.3105984480999</v>
      </c>
      <c r="G64">
        <v>-3.5428844999999998E-3</v>
      </c>
      <c r="I64" s="41">
        <f t="shared" si="4"/>
        <v>25783.362689414</v>
      </c>
      <c r="J64" s="5" t="s">
        <v>26</v>
      </c>
    </row>
    <row r="65" spans="1:10" x14ac:dyDescent="0.2">
      <c r="A65" s="38"/>
      <c r="B65">
        <v>66</v>
      </c>
      <c r="C65">
        <v>55908.3758316975</v>
      </c>
      <c r="D65">
        <v>2.3347284740999998</v>
      </c>
      <c r="E65">
        <v>71</v>
      </c>
      <c r="F65">
        <v>6904.7707202235997</v>
      </c>
      <c r="G65">
        <v>0.14421825460000001</v>
      </c>
      <c r="I65" s="41">
        <f t="shared" si="4"/>
        <v>49003.605111473902</v>
      </c>
      <c r="J65" s="3" t="s">
        <v>23</v>
      </c>
    </row>
    <row r="66" spans="1:10" x14ac:dyDescent="0.2">
      <c r="A66" s="38"/>
      <c r="B66">
        <v>67</v>
      </c>
      <c r="C66">
        <v>35132.813664637702</v>
      </c>
      <c r="D66">
        <v>0.88697264119999997</v>
      </c>
      <c r="E66">
        <v>72</v>
      </c>
      <c r="F66">
        <v>11582.7112081708</v>
      </c>
      <c r="G66">
        <v>0.1046398213</v>
      </c>
      <c r="I66" s="41">
        <f>C66-F66</f>
        <v>23550.102456466902</v>
      </c>
      <c r="J66" t="s">
        <v>27</v>
      </c>
    </row>
  </sheetData>
  <mergeCells count="27">
    <mergeCell ref="L2:V2"/>
    <mergeCell ref="E39:G39"/>
    <mergeCell ref="B26:J26"/>
    <mergeCell ref="B38:J38"/>
    <mergeCell ref="A2:J2"/>
    <mergeCell ref="A3:A23"/>
    <mergeCell ref="B4:D4"/>
    <mergeCell ref="E4:G4"/>
    <mergeCell ref="B15:D15"/>
    <mergeCell ref="E15:G15"/>
    <mergeCell ref="B3:J3"/>
    <mergeCell ref="B14:J14"/>
    <mergeCell ref="A1:J1"/>
    <mergeCell ref="L1:V1"/>
    <mergeCell ref="L3:L27"/>
    <mergeCell ref="L31:L55"/>
    <mergeCell ref="A51:A66"/>
    <mergeCell ref="B52:D52"/>
    <mergeCell ref="E52:G52"/>
    <mergeCell ref="B61:D61"/>
    <mergeCell ref="E61:G61"/>
    <mergeCell ref="B51:J51"/>
    <mergeCell ref="B60:J60"/>
    <mergeCell ref="A26:A48"/>
    <mergeCell ref="B27:D27"/>
    <mergeCell ref="E27:G27"/>
    <mergeCell ref="B39:D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topLeftCell="A5" zoomScale="67" workbookViewId="0">
      <selection activeCell="X55" sqref="X55"/>
    </sheetView>
  </sheetViews>
  <sheetFormatPr baseColWidth="10" defaultRowHeight="16" x14ac:dyDescent="0.2"/>
  <sheetData>
    <row r="1" spans="1:22" x14ac:dyDescent="0.2">
      <c r="A1" s="37" t="s">
        <v>38</v>
      </c>
      <c r="B1" s="37"/>
      <c r="C1" s="37"/>
      <c r="D1" s="37"/>
      <c r="E1" s="37"/>
      <c r="F1" s="37"/>
      <c r="G1" s="37"/>
      <c r="H1" s="37"/>
      <c r="I1" s="37"/>
      <c r="J1" s="37"/>
      <c r="L1" s="37" t="s">
        <v>39</v>
      </c>
      <c r="M1" s="37"/>
      <c r="N1" s="37"/>
      <c r="O1" s="37"/>
      <c r="P1" s="37"/>
      <c r="Q1" s="37"/>
      <c r="R1" s="37"/>
      <c r="S1" s="37"/>
      <c r="T1" s="37"/>
      <c r="U1" s="37"/>
      <c r="V1" s="37"/>
    </row>
    <row r="2" spans="1:22" x14ac:dyDescent="0.2">
      <c r="A2" s="39" t="s">
        <v>1</v>
      </c>
      <c r="B2" s="30" t="s">
        <v>36</v>
      </c>
      <c r="C2" s="30"/>
      <c r="D2" s="30"/>
      <c r="E2" s="30"/>
      <c r="F2" s="30"/>
      <c r="G2" s="30"/>
      <c r="H2" s="30"/>
      <c r="I2" s="30"/>
      <c r="J2" s="30"/>
      <c r="L2" s="36" t="s">
        <v>36</v>
      </c>
      <c r="M2" s="36"/>
      <c r="N2" s="36"/>
      <c r="O2" s="36"/>
      <c r="P2" s="36"/>
      <c r="Q2" s="36"/>
      <c r="R2" s="36"/>
      <c r="S2" s="36"/>
      <c r="T2" s="36"/>
      <c r="U2" s="36"/>
      <c r="V2" s="36"/>
    </row>
    <row r="3" spans="1:22" x14ac:dyDescent="0.2">
      <c r="A3" s="39"/>
      <c r="B3" s="36" t="s">
        <v>3</v>
      </c>
      <c r="C3" s="36"/>
      <c r="D3" s="36"/>
      <c r="E3" s="36" t="s">
        <v>4</v>
      </c>
      <c r="F3" s="36"/>
      <c r="G3" s="36"/>
      <c r="I3" t="s">
        <v>5</v>
      </c>
      <c r="L3" s="30" t="s">
        <v>28</v>
      </c>
      <c r="M3">
        <v>60263.3662859584</v>
      </c>
      <c r="N3" s="1" t="s">
        <v>6</v>
      </c>
      <c r="Q3">
        <f>M3 * P10</f>
        <v>44500.411778627771</v>
      </c>
      <c r="S3">
        <v>44500.411778627771</v>
      </c>
      <c r="U3" s="8">
        <v>44500.411778627771</v>
      </c>
      <c r="V3" s="9" t="s">
        <v>6</v>
      </c>
    </row>
    <row r="4" spans="1:22" x14ac:dyDescent="0.2">
      <c r="A4" s="39"/>
      <c r="B4">
        <v>1</v>
      </c>
      <c r="C4">
        <v>63251.526597647797</v>
      </c>
      <c r="D4">
        <v>6.0747170174000003</v>
      </c>
      <c r="E4">
        <v>9</v>
      </c>
      <c r="F4">
        <v>2988.1603116893998</v>
      </c>
      <c r="G4">
        <v>8.3674919599999995E-2</v>
      </c>
      <c r="I4">
        <f>C4-F4</f>
        <v>60263.3662859584</v>
      </c>
      <c r="J4" s="1" t="s">
        <v>6</v>
      </c>
      <c r="L4" s="30"/>
      <c r="M4">
        <v>56792.245923892304</v>
      </c>
      <c r="N4" s="1" t="s">
        <v>7</v>
      </c>
      <c r="Q4">
        <f>M4 * P10</f>
        <v>41937.224639161381</v>
      </c>
      <c r="S4">
        <v>41937.224639161381</v>
      </c>
      <c r="U4" s="8">
        <v>41937.224639161381</v>
      </c>
      <c r="V4" s="9" t="s">
        <v>7</v>
      </c>
    </row>
    <row r="5" spans="1:22" x14ac:dyDescent="0.2">
      <c r="A5" s="39"/>
      <c r="B5">
        <v>2</v>
      </c>
      <c r="C5">
        <v>59661.636223193003</v>
      </c>
      <c r="D5">
        <v>5.9154510557000002</v>
      </c>
      <c r="E5">
        <v>10</v>
      </c>
      <c r="F5">
        <v>2869.3902993007</v>
      </c>
      <c r="G5">
        <v>9.1263158400000002E-2</v>
      </c>
      <c r="I5">
        <f t="shared" ref="I5:I21" si="0">C5-F5</f>
        <v>56792.245923892304</v>
      </c>
      <c r="J5" s="1" t="s">
        <v>7</v>
      </c>
      <c r="L5" s="30"/>
      <c r="M5">
        <v>80797.948427882002</v>
      </c>
      <c r="N5" s="1" t="s">
        <v>8</v>
      </c>
      <c r="Q5">
        <f>M5 * P10</f>
        <v>59663.809002101079</v>
      </c>
      <c r="S5">
        <v>59663.809002101079</v>
      </c>
      <c r="U5" s="8">
        <v>59663.809002101079</v>
      </c>
      <c r="V5" s="9" t="s">
        <v>8</v>
      </c>
    </row>
    <row r="6" spans="1:22" x14ac:dyDescent="0.2">
      <c r="A6" s="39"/>
      <c r="B6">
        <v>3</v>
      </c>
      <c r="C6">
        <v>83512.738711056707</v>
      </c>
      <c r="D6">
        <v>8.8041712604000004</v>
      </c>
      <c r="E6">
        <v>11</v>
      </c>
      <c r="F6">
        <v>2714.7902831747001</v>
      </c>
      <c r="G6">
        <v>-8.6693527000000006E-3</v>
      </c>
      <c r="I6">
        <f t="shared" si="0"/>
        <v>80797.948427882002</v>
      </c>
      <c r="J6" s="1" t="s">
        <v>8</v>
      </c>
      <c r="L6" s="30"/>
      <c r="M6">
        <v>72931.387607335797</v>
      </c>
      <c r="N6" s="1" t="s">
        <v>9</v>
      </c>
      <c r="Q6">
        <f>M6 * P10</f>
        <v>53854.886975827001</v>
      </c>
      <c r="S6">
        <v>53854.886975827001</v>
      </c>
      <c r="U6" s="8">
        <v>53854.886975827001</v>
      </c>
      <c r="V6" s="9" t="s">
        <v>9</v>
      </c>
    </row>
    <row r="7" spans="1:22" x14ac:dyDescent="0.2">
      <c r="A7" s="39"/>
      <c r="B7">
        <v>4</v>
      </c>
      <c r="C7">
        <v>78050.888141341304</v>
      </c>
      <c r="D7">
        <v>7.5859012726000001</v>
      </c>
      <c r="E7">
        <v>12</v>
      </c>
      <c r="F7">
        <v>5119.5005340055004</v>
      </c>
      <c r="G7">
        <v>3.6308696000000001E-2</v>
      </c>
      <c r="I7">
        <f t="shared" si="0"/>
        <v>72931.387607335797</v>
      </c>
      <c r="J7" s="1" t="s">
        <v>9</v>
      </c>
      <c r="L7" s="30"/>
      <c r="M7">
        <v>61054.696368500496</v>
      </c>
      <c r="N7" s="2" t="s">
        <v>10</v>
      </c>
      <c r="Q7">
        <f>M7 * P10</f>
        <v>45084.75541384457</v>
      </c>
      <c r="U7" s="8">
        <v>46818.084883506395</v>
      </c>
      <c r="V7" s="10" t="s">
        <v>10</v>
      </c>
    </row>
    <row r="8" spans="1:22" x14ac:dyDescent="0.2">
      <c r="A8" s="39"/>
      <c r="B8">
        <v>5</v>
      </c>
      <c r="C8">
        <v>65727.786855941798</v>
      </c>
      <c r="D8">
        <v>5.3886828457</v>
      </c>
      <c r="E8">
        <v>13</v>
      </c>
      <c r="F8">
        <v>4673.0904874413</v>
      </c>
      <c r="G8">
        <v>-1.1577058899999999E-2</v>
      </c>
      <c r="I8">
        <f t="shared" si="0"/>
        <v>61054.696368500496</v>
      </c>
      <c r="J8" s="2" t="s">
        <v>10</v>
      </c>
      <c r="L8" s="30"/>
      <c r="M8">
        <v>40891.484265313797</v>
      </c>
      <c r="N8" s="2" t="s">
        <v>11</v>
      </c>
      <c r="Q8">
        <f>M8 * P10</f>
        <v>30195.589795151165</v>
      </c>
      <c r="U8" s="8">
        <v>31165.203250783699</v>
      </c>
      <c r="V8" s="10" t="s">
        <v>11</v>
      </c>
    </row>
    <row r="9" spans="1:22" x14ac:dyDescent="0.2">
      <c r="A9" s="39"/>
      <c r="B9">
        <v>6</v>
      </c>
      <c r="C9">
        <v>45494.104745404496</v>
      </c>
      <c r="D9">
        <v>0.89799987390000002</v>
      </c>
      <c r="E9">
        <v>14</v>
      </c>
      <c r="F9">
        <v>4602.6204800906999</v>
      </c>
      <c r="G9">
        <v>-2.6830775800000001E-2</v>
      </c>
      <c r="I9">
        <f t="shared" si="0"/>
        <v>40891.484265313797</v>
      </c>
      <c r="J9" s="2" t="s">
        <v>11</v>
      </c>
      <c r="L9" s="30"/>
      <c r="M9">
        <v>93929.979797659093</v>
      </c>
      <c r="N9" s="2" t="s">
        <v>12</v>
      </c>
      <c r="Q9">
        <f>M9 * P10</f>
        <v>69360.924172733372</v>
      </c>
      <c r="U9" s="8">
        <v>67400.377030406598</v>
      </c>
      <c r="V9" s="10" t="s">
        <v>12</v>
      </c>
    </row>
    <row r="10" spans="1:22" x14ac:dyDescent="0.2">
      <c r="A10" s="39"/>
      <c r="B10">
        <v>7</v>
      </c>
      <c r="C10">
        <v>100708.990504765</v>
      </c>
      <c r="D10">
        <v>6.9299339215</v>
      </c>
      <c r="E10">
        <v>15</v>
      </c>
      <c r="F10">
        <v>6779.0107071059001</v>
      </c>
      <c r="G10">
        <v>6.9122216400000006E-2</v>
      </c>
      <c r="I10">
        <f t="shared" si="0"/>
        <v>93929.979797659093</v>
      </c>
      <c r="J10" s="2" t="s">
        <v>12</v>
      </c>
      <c r="L10" s="30"/>
      <c r="M10">
        <v>65072.756787616905</v>
      </c>
      <c r="N10" s="2" t="s">
        <v>13</v>
      </c>
      <c r="O10">
        <f>SUM(M7:M10)</f>
        <v>260948.9172190903</v>
      </c>
      <c r="P10">
        <f>O15/O10</f>
        <v>0.73843222709244072</v>
      </c>
      <c r="Q10">
        <f>M10 * P10</f>
        <v>48051.820717724688</v>
      </c>
      <c r="U10" s="8">
        <v>47309.424934757102</v>
      </c>
      <c r="V10" s="10" t="s">
        <v>13</v>
      </c>
    </row>
    <row r="11" spans="1:22" x14ac:dyDescent="0.2">
      <c r="A11" s="39"/>
      <c r="B11">
        <v>8</v>
      </c>
      <c r="C11">
        <v>71448.247452632306</v>
      </c>
      <c r="D11">
        <v>5.3001046166999997</v>
      </c>
      <c r="E11">
        <v>16</v>
      </c>
      <c r="F11">
        <v>6375.4906650153998</v>
      </c>
      <c r="G11">
        <v>-7.7841188399999997E-2</v>
      </c>
      <c r="I11">
        <f t="shared" si="0"/>
        <v>65072.756787616905</v>
      </c>
      <c r="J11" s="2" t="s">
        <v>13</v>
      </c>
      <c r="L11" s="30"/>
      <c r="U11" s="8">
        <v>41229.644300586704</v>
      </c>
      <c r="V11" s="9" t="s">
        <v>19</v>
      </c>
    </row>
    <row r="12" spans="1:22" x14ac:dyDescent="0.2">
      <c r="A12" s="39"/>
      <c r="L12" s="30"/>
      <c r="M12">
        <v>46818.084883506395</v>
      </c>
      <c r="N12" s="2" t="s">
        <v>10</v>
      </c>
      <c r="S12">
        <v>46818.084883506395</v>
      </c>
      <c r="U12" s="8">
        <v>42426.394425417406</v>
      </c>
      <c r="V12" s="11" t="s">
        <v>20</v>
      </c>
    </row>
    <row r="13" spans="1:22" x14ac:dyDescent="0.2">
      <c r="A13" s="39"/>
      <c r="B13" s="35" t="s">
        <v>37</v>
      </c>
      <c r="C13" s="35"/>
      <c r="D13" s="35"/>
      <c r="E13" s="35"/>
      <c r="F13" s="35"/>
      <c r="G13" s="35"/>
      <c r="H13" s="35"/>
      <c r="I13" s="35"/>
      <c r="J13" s="35"/>
      <c r="L13" s="30"/>
      <c r="M13">
        <v>31165.203250783699</v>
      </c>
      <c r="N13" s="2" t="s">
        <v>11</v>
      </c>
      <c r="S13">
        <v>31165.203250783699</v>
      </c>
      <c r="U13" s="8">
        <v>94723.459880425711</v>
      </c>
      <c r="V13" s="11" t="s">
        <v>21</v>
      </c>
    </row>
    <row r="14" spans="1:22" x14ac:dyDescent="0.2">
      <c r="A14" s="39"/>
      <c r="B14" s="36" t="s">
        <v>15</v>
      </c>
      <c r="C14" s="36"/>
      <c r="D14" s="36"/>
      <c r="E14" s="36" t="s">
        <v>4</v>
      </c>
      <c r="F14" s="36"/>
      <c r="G14" s="36"/>
      <c r="I14" t="s">
        <v>16</v>
      </c>
      <c r="L14" s="30"/>
      <c r="M14">
        <v>67400.377030406598</v>
      </c>
      <c r="N14" s="2" t="s">
        <v>12</v>
      </c>
      <c r="S14">
        <v>67400.377030406598</v>
      </c>
      <c r="U14" s="8">
        <v>89217.219306080297</v>
      </c>
      <c r="V14" s="14" t="s">
        <v>22</v>
      </c>
    </row>
    <row r="15" spans="1:22" x14ac:dyDescent="0.2">
      <c r="A15" s="39"/>
      <c r="B15">
        <v>1</v>
      </c>
      <c r="C15">
        <v>22618.592359302798</v>
      </c>
      <c r="D15">
        <v>3.1898107158000002</v>
      </c>
      <c r="E15">
        <v>9</v>
      </c>
      <c r="F15">
        <v>5521.1405758997998</v>
      </c>
      <c r="G15">
        <v>0.33695737720000002</v>
      </c>
      <c r="I15">
        <f>C15-F15</f>
        <v>17097.451783402998</v>
      </c>
      <c r="J15" s="1" t="s">
        <v>6</v>
      </c>
      <c r="L15" s="30"/>
      <c r="M15">
        <v>47309.424934757102</v>
      </c>
      <c r="N15" s="2" t="s">
        <v>13</v>
      </c>
      <c r="O15">
        <f>SUM(M12:M15)</f>
        <v>192693.09009945381</v>
      </c>
      <c r="S15">
        <v>47309.424934757102</v>
      </c>
      <c r="U15" s="8">
        <v>12713.772022620198</v>
      </c>
      <c r="V15" s="12" t="s">
        <v>25</v>
      </c>
    </row>
    <row r="16" spans="1:22" x14ac:dyDescent="0.2">
      <c r="A16" s="39"/>
      <c r="B16">
        <v>2</v>
      </c>
      <c r="C16">
        <v>84657.378830451897</v>
      </c>
      <c r="D16">
        <v>15.674281408900001</v>
      </c>
      <c r="E16">
        <v>10</v>
      </c>
      <c r="F16">
        <v>7625.3407953850001</v>
      </c>
      <c r="G16">
        <v>0.67735802700000003</v>
      </c>
      <c r="I16">
        <f t="shared" si="0"/>
        <v>77032.0380350669</v>
      </c>
      <c r="J16" s="1" t="s">
        <v>7</v>
      </c>
      <c r="L16" s="30"/>
      <c r="M16">
        <v>41229.644300586704</v>
      </c>
      <c r="N16" s="1" t="s">
        <v>19</v>
      </c>
      <c r="S16">
        <v>41229.644300586704</v>
      </c>
      <c r="U16" s="8">
        <v>24129.134566371529</v>
      </c>
      <c r="V16" s="12" t="s">
        <v>26</v>
      </c>
    </row>
    <row r="17" spans="1:22" x14ac:dyDescent="0.2">
      <c r="A17" s="39"/>
      <c r="B17">
        <v>3</v>
      </c>
      <c r="C17">
        <v>66864.316974491099</v>
      </c>
      <c r="D17">
        <v>11.349046704799999</v>
      </c>
      <c r="E17">
        <v>11</v>
      </c>
      <c r="F17">
        <v>6728.3807018246998</v>
      </c>
      <c r="G17">
        <v>0.47396022430000001</v>
      </c>
      <c r="I17">
        <f t="shared" si="0"/>
        <v>60135.936272666397</v>
      </c>
      <c r="J17" s="1" t="s">
        <v>8</v>
      </c>
      <c r="L17" s="30"/>
      <c r="M17">
        <v>42426.394425417406</v>
      </c>
      <c r="N17" s="4" t="s">
        <v>20</v>
      </c>
      <c r="S17">
        <v>42426.394425417406</v>
      </c>
      <c r="U17" s="8">
        <v>65946.444132771852</v>
      </c>
      <c r="V17" s="13" t="s">
        <v>23</v>
      </c>
    </row>
    <row r="18" spans="1:22" x14ac:dyDescent="0.2">
      <c r="A18" s="39"/>
      <c r="B18">
        <v>4</v>
      </c>
      <c r="C18">
        <v>100365.51046893701</v>
      </c>
      <c r="D18">
        <v>16.537340908600001</v>
      </c>
      <c r="E18">
        <v>12</v>
      </c>
      <c r="F18">
        <v>8443.1808806923</v>
      </c>
      <c r="G18">
        <v>0.4715646711</v>
      </c>
      <c r="I18">
        <f t="shared" si="0"/>
        <v>91922.329588244698</v>
      </c>
      <c r="J18" s="1" t="s">
        <v>9</v>
      </c>
      <c r="L18" s="30"/>
      <c r="M18">
        <v>94723.459880425711</v>
      </c>
      <c r="N18" s="4" t="s">
        <v>21</v>
      </c>
      <c r="S18">
        <v>94723.459880425711</v>
      </c>
      <c r="U18" s="8">
        <v>31243.410734718251</v>
      </c>
      <c r="V18" s="8" t="s">
        <v>27</v>
      </c>
    </row>
    <row r="19" spans="1:22" x14ac:dyDescent="0.2">
      <c r="A19" s="39"/>
      <c r="B19">
        <v>5</v>
      </c>
      <c r="C19">
        <v>110695.391546428</v>
      </c>
      <c r="D19">
        <v>16.202690924799999</v>
      </c>
      <c r="E19">
        <v>13</v>
      </c>
      <c r="F19">
        <v>7425.6907745598</v>
      </c>
      <c r="G19">
        <v>0.3509034567</v>
      </c>
      <c r="I19">
        <f t="shared" si="0"/>
        <v>103269.7007718682</v>
      </c>
      <c r="J19" s="2" t="s">
        <v>10</v>
      </c>
      <c r="L19" s="30"/>
      <c r="M19">
        <v>89217.219306080297</v>
      </c>
      <c r="N19" s="4" t="s">
        <v>22</v>
      </c>
      <c r="S19">
        <v>89217.219306080297</v>
      </c>
    </row>
    <row r="20" spans="1:22" x14ac:dyDescent="0.2">
      <c r="A20" s="39"/>
      <c r="B20">
        <v>6</v>
      </c>
      <c r="C20">
        <v>24564.7625623042</v>
      </c>
      <c r="D20">
        <v>1.3181011777</v>
      </c>
      <c r="E20">
        <v>14</v>
      </c>
      <c r="F20">
        <v>5820.7506071514999</v>
      </c>
      <c r="G20">
        <v>0.1625208792</v>
      </c>
      <c r="I20">
        <f t="shared" si="0"/>
        <v>18744.011955152702</v>
      </c>
      <c r="J20" s="2" t="s">
        <v>11</v>
      </c>
      <c r="L20" s="30"/>
      <c r="M20">
        <v>102789.35072176359</v>
      </c>
      <c r="N20" s="3" t="s">
        <v>23</v>
      </c>
      <c r="O20">
        <f>SUM(M20)</f>
        <v>102789.35072176359</v>
      </c>
    </row>
    <row r="21" spans="1:22" x14ac:dyDescent="0.2">
      <c r="A21" s="39"/>
      <c r="B21">
        <v>7</v>
      </c>
      <c r="C21">
        <v>40560.524230791998</v>
      </c>
      <c r="D21">
        <v>3.6889468807000001</v>
      </c>
      <c r="E21">
        <v>15</v>
      </c>
      <c r="F21">
        <v>9343.8609746406</v>
      </c>
      <c r="G21">
        <v>0.2660245698</v>
      </c>
      <c r="I21">
        <f t="shared" si="0"/>
        <v>31216.663256151398</v>
      </c>
      <c r="J21" s="2" t="s">
        <v>12</v>
      </c>
      <c r="L21" s="30"/>
    </row>
    <row r="22" spans="1:22" x14ac:dyDescent="0.2">
      <c r="A22" s="39"/>
      <c r="B22">
        <v>8</v>
      </c>
      <c r="C22">
        <v>26135.7427261702</v>
      </c>
      <c r="D22">
        <v>2.1364782290000002</v>
      </c>
      <c r="E22">
        <v>16</v>
      </c>
      <c r="F22">
        <v>7556.9607882523997</v>
      </c>
      <c r="G22">
        <v>0.1460121778</v>
      </c>
      <c r="I22">
        <f>C22-F22</f>
        <v>18578.7819379178</v>
      </c>
      <c r="J22" s="2" t="s">
        <v>13</v>
      </c>
      <c r="L22" s="30"/>
    </row>
    <row r="23" spans="1:22" x14ac:dyDescent="0.2">
      <c r="L23" s="30"/>
    </row>
    <row r="24" spans="1:22" x14ac:dyDescent="0.2">
      <c r="L24" s="30"/>
      <c r="M24">
        <v>13095.0713659223</v>
      </c>
      <c r="N24" s="5" t="s">
        <v>25</v>
      </c>
      <c r="Q24">
        <f>M24*P26</f>
        <v>12713.772022620198</v>
      </c>
      <c r="S24">
        <v>12713.772022620198</v>
      </c>
    </row>
    <row r="25" spans="1:22" x14ac:dyDescent="0.2">
      <c r="A25" s="31" t="s">
        <v>17</v>
      </c>
      <c r="B25" s="30" t="s">
        <v>36</v>
      </c>
      <c r="C25" s="30"/>
      <c r="D25" s="30"/>
      <c r="E25" s="30"/>
      <c r="F25" s="30"/>
      <c r="G25" s="30"/>
      <c r="H25" s="30"/>
      <c r="I25" s="30"/>
      <c r="J25" s="30"/>
      <c r="L25" s="30"/>
      <c r="M25">
        <v>24852.792592348102</v>
      </c>
      <c r="N25" s="5" t="s">
        <v>26</v>
      </c>
      <c r="Q25">
        <f>M25*P26</f>
        <v>24129.134566371529</v>
      </c>
      <c r="S25">
        <v>24129.134566371529</v>
      </c>
    </row>
    <row r="26" spans="1:22" x14ac:dyDescent="0.2">
      <c r="A26" s="31"/>
      <c r="B26" s="36" t="s">
        <v>3</v>
      </c>
      <c r="C26" s="36"/>
      <c r="D26" s="36"/>
      <c r="E26" s="36" t="s">
        <v>4</v>
      </c>
      <c r="F26" s="36"/>
      <c r="G26" s="36"/>
      <c r="I26" t="s">
        <v>5</v>
      </c>
      <c r="L26" s="30"/>
      <c r="M26">
        <v>67924.247085050403</v>
      </c>
      <c r="N26" s="3" t="s">
        <v>23</v>
      </c>
      <c r="O26">
        <f>SUM(M24:M26)</f>
        <v>105872.11104332081</v>
      </c>
      <c r="P26">
        <f>O20/O26</f>
        <v>0.97088222487321696</v>
      </c>
      <c r="Q26">
        <f>M26*P26</f>
        <v>65946.444132771852</v>
      </c>
      <c r="S26">
        <v>65946.444132771852</v>
      </c>
    </row>
    <row r="27" spans="1:22" x14ac:dyDescent="0.2">
      <c r="A27" s="31"/>
      <c r="B27">
        <v>17</v>
      </c>
      <c r="C27">
        <v>51082.915328362797</v>
      </c>
      <c r="D27">
        <v>3.9994833714000002</v>
      </c>
      <c r="E27">
        <v>26</v>
      </c>
      <c r="F27">
        <v>4264.8304448564004</v>
      </c>
      <c r="G27">
        <v>4.4808957000000003E-2</v>
      </c>
      <c r="I27">
        <f>C27-F27</f>
        <v>46818.084883506395</v>
      </c>
      <c r="J27" s="2" t="s">
        <v>10</v>
      </c>
      <c r="L27" s="30"/>
      <c r="M27">
        <v>32180.4333566805</v>
      </c>
      <c r="N27" t="s">
        <v>27</v>
      </c>
      <c r="Q27">
        <f>M27*P26</f>
        <v>31243.410734718251</v>
      </c>
      <c r="S27">
        <v>31243.410734718251</v>
      </c>
    </row>
    <row r="28" spans="1:22" x14ac:dyDescent="0.2">
      <c r="A28" s="31"/>
      <c r="B28">
        <v>18</v>
      </c>
      <c r="C28">
        <v>34873.793637619798</v>
      </c>
      <c r="D28">
        <v>1.3492958658</v>
      </c>
      <c r="E28">
        <v>27</v>
      </c>
      <c r="F28">
        <v>3708.5903868361002</v>
      </c>
      <c r="G28">
        <v>-4.5247149999999998E-4</v>
      </c>
      <c r="I28">
        <f t="shared" ref="I28:I34" si="1">C28-F28</f>
        <v>31165.203250783699</v>
      </c>
      <c r="J28" s="2" t="s">
        <v>11</v>
      </c>
    </row>
    <row r="29" spans="1:22" x14ac:dyDescent="0.2">
      <c r="A29" s="31"/>
      <c r="B29">
        <v>19</v>
      </c>
      <c r="C29">
        <v>71999.967510181203</v>
      </c>
      <c r="D29">
        <v>4.8534460094999998</v>
      </c>
      <c r="E29">
        <v>28</v>
      </c>
      <c r="F29">
        <v>4599.5904797745998</v>
      </c>
      <c r="G29">
        <v>4.0216596299999997E-2</v>
      </c>
      <c r="I29">
        <f t="shared" si="1"/>
        <v>67400.377030406598</v>
      </c>
      <c r="J29" s="2" t="s">
        <v>12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x14ac:dyDescent="0.2">
      <c r="A30" s="31"/>
      <c r="B30">
        <v>20</v>
      </c>
      <c r="C30">
        <v>51649.195387430402</v>
      </c>
      <c r="D30">
        <v>4.6446558003999998</v>
      </c>
      <c r="E30">
        <v>29</v>
      </c>
      <c r="F30">
        <v>4339.7704526732996</v>
      </c>
      <c r="G30">
        <v>5.9139610600000003E-2</v>
      </c>
      <c r="I30">
        <f t="shared" si="1"/>
        <v>47309.424934757102</v>
      </c>
      <c r="J30" s="2" t="s">
        <v>13</v>
      </c>
      <c r="L30" s="40" t="s">
        <v>37</v>
      </c>
      <c r="M30" s="40"/>
      <c r="N30" s="40"/>
      <c r="O30" s="40"/>
      <c r="P30" s="40"/>
      <c r="Q30" s="40"/>
      <c r="R30" s="40"/>
      <c r="S30" s="40"/>
      <c r="T30" s="40"/>
      <c r="U30" s="40"/>
      <c r="V30" s="40"/>
    </row>
    <row r="31" spans="1:22" x14ac:dyDescent="0.2">
      <c r="A31" s="31"/>
      <c r="B31">
        <v>21</v>
      </c>
      <c r="C31">
        <v>45684.644765279401</v>
      </c>
      <c r="D31">
        <v>4.4793287480000004</v>
      </c>
      <c r="E31">
        <v>30</v>
      </c>
      <c r="F31">
        <v>4455.0004646927</v>
      </c>
      <c r="G31">
        <v>6.0342188300000002E-2</v>
      </c>
      <c r="I31">
        <f t="shared" si="1"/>
        <v>41229.644300586704</v>
      </c>
      <c r="J31" s="1" t="s">
        <v>19</v>
      </c>
      <c r="L31" s="35" t="s">
        <v>29</v>
      </c>
      <c r="M31">
        <v>17097.451783402998</v>
      </c>
      <c r="N31" s="1" t="s">
        <v>6</v>
      </c>
      <c r="Q31">
        <f>M31 * P38</f>
        <v>3854.8722145312145</v>
      </c>
      <c r="S31">
        <v>3854.8722145312145</v>
      </c>
      <c r="U31" s="15">
        <v>3854.8722145312145</v>
      </c>
      <c r="V31" s="16" t="s">
        <v>6</v>
      </c>
    </row>
    <row r="32" spans="1:22" x14ac:dyDescent="0.2">
      <c r="A32" s="31"/>
      <c r="B32">
        <v>22</v>
      </c>
      <c r="C32">
        <v>48165.415024043803</v>
      </c>
      <c r="D32">
        <v>1.6322562492999999</v>
      </c>
      <c r="E32">
        <v>31</v>
      </c>
      <c r="F32">
        <v>5739.0205986264</v>
      </c>
      <c r="G32">
        <v>0.13152777299999999</v>
      </c>
      <c r="I32">
        <f t="shared" si="1"/>
        <v>42426.394425417406</v>
      </c>
      <c r="J32" s="4" t="s">
        <v>20</v>
      </c>
      <c r="L32" s="35"/>
      <c r="M32">
        <v>77032.0380350669</v>
      </c>
      <c r="N32" s="1" t="s">
        <v>7</v>
      </c>
      <c r="Q32">
        <f>M32 * P38</f>
        <v>17368.007046427116</v>
      </c>
      <c r="S32">
        <v>17368.007046427116</v>
      </c>
      <c r="U32" s="15">
        <v>17368.007046427116</v>
      </c>
      <c r="V32" s="16" t="s">
        <v>7</v>
      </c>
    </row>
    <row r="33" spans="1:22" x14ac:dyDescent="0.2">
      <c r="A33" s="31"/>
      <c r="B33">
        <v>23</v>
      </c>
      <c r="C33">
        <v>101142.32054996501</v>
      </c>
      <c r="D33">
        <v>7.4244170070999997</v>
      </c>
      <c r="E33">
        <v>32</v>
      </c>
      <c r="F33">
        <v>6418.8606695393</v>
      </c>
      <c r="G33">
        <v>0.15019873119999999</v>
      </c>
      <c r="I33">
        <f t="shared" si="1"/>
        <v>94723.459880425711</v>
      </c>
      <c r="J33" s="4" t="s">
        <v>21</v>
      </c>
      <c r="L33" s="35"/>
      <c r="M33">
        <v>60135.936272666397</v>
      </c>
      <c r="N33" s="1" t="s">
        <v>8</v>
      </c>
      <c r="Q33">
        <f>M33 * P38</f>
        <v>13558.532158420971</v>
      </c>
      <c r="S33">
        <v>13558.532158420971</v>
      </c>
      <c r="U33" s="15">
        <v>13558.532158420971</v>
      </c>
      <c r="V33" s="16" t="s">
        <v>8</v>
      </c>
    </row>
    <row r="34" spans="1:22" x14ac:dyDescent="0.2">
      <c r="A34" s="31"/>
      <c r="B34">
        <v>24</v>
      </c>
      <c r="C34">
        <v>94523.219859539196</v>
      </c>
      <c r="D34">
        <v>7.9163552679000002</v>
      </c>
      <c r="E34">
        <v>33</v>
      </c>
      <c r="F34">
        <v>5306.0005534589</v>
      </c>
      <c r="G34">
        <v>5.0917761499999999E-2</v>
      </c>
      <c r="I34">
        <f t="shared" si="1"/>
        <v>89217.219306080297</v>
      </c>
      <c r="J34" s="4" t="s">
        <v>22</v>
      </c>
      <c r="L34" s="35"/>
      <c r="M34">
        <v>91922.329588244698</v>
      </c>
      <c r="N34" s="1" t="s">
        <v>9</v>
      </c>
      <c r="Q34">
        <f>M34 * P38</f>
        <v>20725.242493076188</v>
      </c>
      <c r="S34">
        <v>20725.242493076188</v>
      </c>
      <c r="U34" s="15">
        <v>20725.242493076188</v>
      </c>
      <c r="V34" s="16" t="s">
        <v>9</v>
      </c>
    </row>
    <row r="35" spans="1:22" x14ac:dyDescent="0.2">
      <c r="A35" s="31"/>
      <c r="B35">
        <v>25</v>
      </c>
      <c r="C35">
        <v>110462.611522147</v>
      </c>
      <c r="D35">
        <v>8.9693568765999991</v>
      </c>
      <c r="E35">
        <v>34</v>
      </c>
      <c r="F35">
        <v>7673.2608003834002</v>
      </c>
      <c r="G35">
        <v>0.1716776586</v>
      </c>
      <c r="I35">
        <f>C35-F35</f>
        <v>102789.35072176359</v>
      </c>
      <c r="J35" s="3" t="s">
        <v>23</v>
      </c>
      <c r="L35" s="35"/>
      <c r="M35">
        <v>103269.7007718682</v>
      </c>
      <c r="N35" s="2" t="s">
        <v>10</v>
      </c>
      <c r="Q35">
        <f>M35 * P38</f>
        <v>23283.674383270765</v>
      </c>
      <c r="U35" s="15">
        <v>9539.1909950150985</v>
      </c>
      <c r="V35" s="17" t="s">
        <v>10</v>
      </c>
    </row>
    <row r="36" spans="1:22" x14ac:dyDescent="0.2">
      <c r="A36" s="31"/>
      <c r="L36" s="35"/>
      <c r="M36">
        <v>18744.011955152702</v>
      </c>
      <c r="N36" s="2" t="s">
        <v>11</v>
      </c>
      <c r="Q36">
        <f>M36 * P38</f>
        <v>4226.1134460340973</v>
      </c>
      <c r="U36" s="15">
        <v>8518.8308885831993</v>
      </c>
      <c r="V36" s="17" t="s">
        <v>11</v>
      </c>
    </row>
    <row r="37" spans="1:22" x14ac:dyDescent="0.2">
      <c r="A37" s="31"/>
      <c r="B37" s="35" t="s">
        <v>37</v>
      </c>
      <c r="C37" s="35"/>
      <c r="D37" s="35"/>
      <c r="E37" s="35"/>
      <c r="F37" s="35"/>
      <c r="G37" s="35"/>
      <c r="H37" s="35"/>
      <c r="I37" s="35"/>
      <c r="J37" s="35"/>
      <c r="L37" s="35"/>
      <c r="M37">
        <v>31216.663256151398</v>
      </c>
      <c r="N37" s="2" t="s">
        <v>12</v>
      </c>
      <c r="Q37">
        <f>M37 * P38</f>
        <v>7038.2563051489051</v>
      </c>
      <c r="U37" s="15">
        <v>14498.7315123354</v>
      </c>
      <c r="V37" s="17" t="s">
        <v>12</v>
      </c>
    </row>
    <row r="38" spans="1:22" x14ac:dyDescent="0.2">
      <c r="A38" s="31"/>
      <c r="B38" s="36" t="s">
        <v>15</v>
      </c>
      <c r="C38" s="36"/>
      <c r="D38" s="36"/>
      <c r="E38" s="36" t="s">
        <v>4</v>
      </c>
      <c r="F38" s="36"/>
      <c r="G38" s="36"/>
      <c r="I38" t="s">
        <v>16</v>
      </c>
      <c r="L38" s="35"/>
      <c r="M38">
        <v>18578.7819379178</v>
      </c>
      <c r="N38" s="2" t="s">
        <v>13</v>
      </c>
      <c r="O38">
        <f>SUM(M35:M38)</f>
        <v>171809.15792109011</v>
      </c>
      <c r="P38">
        <f>O43/O38</f>
        <v>0.22546472207473942</v>
      </c>
      <c r="Q38">
        <f>M38 * P38</f>
        <v>4188.8599061198256</v>
      </c>
      <c r="U38" s="15">
        <v>6180.1506446398998</v>
      </c>
      <c r="V38" s="17" t="s">
        <v>13</v>
      </c>
    </row>
    <row r="39" spans="1:22" x14ac:dyDescent="0.2">
      <c r="A39" s="31"/>
      <c r="B39">
        <v>17</v>
      </c>
      <c r="C39">
        <v>15254.141591130799</v>
      </c>
      <c r="D39">
        <v>0.86952574220000001</v>
      </c>
      <c r="E39">
        <v>26</v>
      </c>
      <c r="F39">
        <v>5714.9505961157001</v>
      </c>
      <c r="G39">
        <v>0.1313357111</v>
      </c>
      <c r="I39">
        <f>C39-F39</f>
        <v>9539.1909950150985</v>
      </c>
      <c r="J39" s="2" t="s">
        <v>10</v>
      </c>
      <c r="L39" s="35"/>
      <c r="U39" s="15">
        <v>8514.8108881639</v>
      </c>
      <c r="V39" s="16" t="s">
        <v>19</v>
      </c>
    </row>
    <row r="40" spans="1:22" x14ac:dyDescent="0.2">
      <c r="A40" s="31"/>
      <c r="B40">
        <v>18</v>
      </c>
      <c r="C40">
        <v>15847.671653040799</v>
      </c>
      <c r="D40">
        <v>0.18239450639999999</v>
      </c>
      <c r="E40">
        <v>27</v>
      </c>
      <c r="F40">
        <v>7328.8407644576</v>
      </c>
      <c r="G40">
        <v>1.2820345299999999E-2</v>
      </c>
      <c r="I40">
        <f t="shared" ref="I40:I47" si="2">C40-F40</f>
        <v>8518.8308885831993</v>
      </c>
      <c r="J40" s="2" t="s">
        <v>11</v>
      </c>
      <c r="L40" s="35"/>
      <c r="M40">
        <v>9539.1909950150985</v>
      </c>
      <c r="N40" s="2" t="s">
        <v>10</v>
      </c>
      <c r="S40">
        <v>9539.1909950150985</v>
      </c>
      <c r="U40" s="15">
        <v>27627.382881760299</v>
      </c>
      <c r="V40" s="18" t="s">
        <v>20</v>
      </c>
    </row>
    <row r="41" spans="1:22" x14ac:dyDescent="0.2">
      <c r="A41" s="31"/>
      <c r="B41">
        <v>19</v>
      </c>
      <c r="C41">
        <v>25000.0826077116</v>
      </c>
      <c r="D41">
        <v>1.8049842838000001</v>
      </c>
      <c r="E41">
        <v>28</v>
      </c>
      <c r="F41">
        <v>10501.3510953762</v>
      </c>
      <c r="G41">
        <v>0.37553464120000002</v>
      </c>
      <c r="I41">
        <f t="shared" si="2"/>
        <v>14498.7315123354</v>
      </c>
      <c r="J41" s="2" t="s">
        <v>12</v>
      </c>
      <c r="L41" s="35"/>
      <c r="M41">
        <v>8518.8308885831993</v>
      </c>
      <c r="N41" s="2" t="s">
        <v>11</v>
      </c>
      <c r="S41">
        <v>8518.8308885831993</v>
      </c>
      <c r="U41" s="15">
        <v>53884.585620599697</v>
      </c>
      <c r="V41" s="18" t="s">
        <v>21</v>
      </c>
    </row>
    <row r="42" spans="1:22" x14ac:dyDescent="0.2">
      <c r="A42" s="31"/>
      <c r="B42">
        <v>20</v>
      </c>
      <c r="C42">
        <v>14787.4915424554</v>
      </c>
      <c r="D42">
        <v>1.0197861199</v>
      </c>
      <c r="E42">
        <v>29</v>
      </c>
      <c r="F42">
        <v>8607.3408978155003</v>
      </c>
      <c r="G42">
        <v>0.1955609686</v>
      </c>
      <c r="I42">
        <f t="shared" si="2"/>
        <v>6180.1506446398998</v>
      </c>
      <c r="J42" s="2" t="s">
        <v>13</v>
      </c>
      <c r="L42" s="35"/>
      <c r="M42">
        <v>14498.7315123354</v>
      </c>
      <c r="N42" s="2" t="s">
        <v>12</v>
      </c>
      <c r="S42">
        <v>14498.7315123354</v>
      </c>
      <c r="U42" s="15">
        <v>19502.662034285997</v>
      </c>
      <c r="V42" s="21" t="s">
        <v>22</v>
      </c>
    </row>
    <row r="43" spans="1:22" x14ac:dyDescent="0.2">
      <c r="A43" s="31"/>
      <c r="B43">
        <v>21</v>
      </c>
      <c r="C43">
        <v>16224.5316923504</v>
      </c>
      <c r="D43">
        <v>1.5203321994000001</v>
      </c>
      <c r="E43">
        <v>30</v>
      </c>
      <c r="F43">
        <v>7709.7208041864997</v>
      </c>
      <c r="G43">
        <v>0.28192514909999999</v>
      </c>
      <c r="I43">
        <f t="shared" si="2"/>
        <v>8514.8108881639</v>
      </c>
      <c r="J43" s="1" t="s">
        <v>19</v>
      </c>
      <c r="L43" s="35"/>
      <c r="M43">
        <v>6180.1506446398998</v>
      </c>
      <c r="N43" s="2" t="s">
        <v>13</v>
      </c>
      <c r="O43">
        <f>SUM(M40:M43)</f>
        <v>38736.904040573594</v>
      </c>
      <c r="S43">
        <v>6180.1506446398998</v>
      </c>
      <c r="U43" s="15">
        <v>4148.4199426753594</v>
      </c>
      <c r="V43" s="19" t="s">
        <v>25</v>
      </c>
    </row>
    <row r="44" spans="1:22" x14ac:dyDescent="0.2">
      <c r="A44" s="31"/>
      <c r="B44">
        <v>22</v>
      </c>
      <c r="C44">
        <v>37014.023860863199</v>
      </c>
      <c r="D44">
        <v>0.54753570510000005</v>
      </c>
      <c r="E44">
        <v>31</v>
      </c>
      <c r="F44">
        <v>9386.6409791029</v>
      </c>
      <c r="G44">
        <v>0.24199261229999999</v>
      </c>
      <c r="I44">
        <f t="shared" si="2"/>
        <v>27627.382881760299</v>
      </c>
      <c r="J44" s="4" t="s">
        <v>20</v>
      </c>
      <c r="L44" s="35"/>
      <c r="M44">
        <v>8514.8108881639</v>
      </c>
      <c r="N44" s="1" t="s">
        <v>19</v>
      </c>
      <c r="S44">
        <v>8514.8108881639</v>
      </c>
      <c r="U44" s="15">
        <v>9281.5319939629062</v>
      </c>
      <c r="V44" s="19" t="s">
        <v>26</v>
      </c>
    </row>
    <row r="45" spans="1:22" x14ac:dyDescent="0.2">
      <c r="A45" s="31"/>
      <c r="B45">
        <v>23</v>
      </c>
      <c r="C45">
        <v>64969.366776832401</v>
      </c>
      <c r="D45">
        <v>5.7274437907999998</v>
      </c>
      <c r="E45">
        <v>32</v>
      </c>
      <c r="F45">
        <v>11084.781156232701</v>
      </c>
      <c r="G45">
        <v>0.55883666430000001</v>
      </c>
      <c r="I45">
        <f t="shared" si="2"/>
        <v>53884.585620599697</v>
      </c>
      <c r="J45" s="4" t="s">
        <v>21</v>
      </c>
      <c r="L45" s="35"/>
      <c r="M45">
        <v>27627.382881760299</v>
      </c>
      <c r="N45" s="4" t="s">
        <v>20</v>
      </c>
      <c r="S45">
        <v>27627.382881760299</v>
      </c>
      <c r="U45" s="15">
        <v>27270.602308759935</v>
      </c>
      <c r="V45" s="20" t="s">
        <v>23</v>
      </c>
    </row>
    <row r="46" spans="1:22" x14ac:dyDescent="0.2">
      <c r="A46" s="31"/>
      <c r="B46">
        <v>24</v>
      </c>
      <c r="C46">
        <v>27972.852917795699</v>
      </c>
      <c r="D46">
        <v>2.1780151591000001</v>
      </c>
      <c r="E46">
        <v>33</v>
      </c>
      <c r="F46">
        <v>8470.1908835097001</v>
      </c>
      <c r="G46">
        <v>0.1983304202</v>
      </c>
      <c r="I46">
        <f t="shared" si="2"/>
        <v>19502.662034285997</v>
      </c>
      <c r="J46" s="4" t="s">
        <v>22</v>
      </c>
      <c r="L46" s="35"/>
      <c r="M46">
        <v>53884.585620599697</v>
      </c>
      <c r="N46" s="4" t="s">
        <v>21</v>
      </c>
      <c r="S46">
        <v>53884.585620599697</v>
      </c>
      <c r="U46" s="15">
        <v>8074.9858775912462</v>
      </c>
      <c r="V46" s="15" t="s">
        <v>27</v>
      </c>
    </row>
    <row r="47" spans="1:22" x14ac:dyDescent="0.2">
      <c r="A47" s="31"/>
      <c r="B47">
        <v>25</v>
      </c>
      <c r="C47">
        <v>52517.365477987601</v>
      </c>
      <c r="D47">
        <v>4.2206367252000003</v>
      </c>
      <c r="E47">
        <v>34</v>
      </c>
      <c r="F47">
        <v>11816.8112325894</v>
      </c>
      <c r="G47">
        <v>0.42073344270000002</v>
      </c>
      <c r="I47">
        <f t="shared" si="2"/>
        <v>40700.554245398205</v>
      </c>
      <c r="J47" s="3" t="s">
        <v>23</v>
      </c>
      <c r="L47" s="35"/>
      <c r="M47">
        <v>19502.662034285997</v>
      </c>
      <c r="N47" s="4" t="s">
        <v>22</v>
      </c>
      <c r="S47">
        <v>19502.662034285997</v>
      </c>
    </row>
    <row r="48" spans="1:22" x14ac:dyDescent="0.2">
      <c r="L48" s="35"/>
      <c r="M48">
        <v>40700.554245398205</v>
      </c>
      <c r="N48" s="3" t="s">
        <v>23</v>
      </c>
      <c r="O48">
        <f>SUM(M48)</f>
        <v>40700.554245398205</v>
      </c>
    </row>
    <row r="49" spans="1:19" x14ac:dyDescent="0.2">
      <c r="L49" s="35"/>
    </row>
    <row r="50" spans="1:19" x14ac:dyDescent="0.2">
      <c r="A50" s="38" t="s">
        <v>24</v>
      </c>
      <c r="B50" s="30" t="s">
        <v>36</v>
      </c>
      <c r="C50" s="30"/>
      <c r="D50" s="30"/>
      <c r="E50" s="30"/>
      <c r="F50" s="30"/>
      <c r="G50" s="30"/>
      <c r="H50" s="30"/>
      <c r="I50" s="30"/>
      <c r="J50" s="30"/>
      <c r="L50" s="35"/>
    </row>
    <row r="51" spans="1:19" x14ac:dyDescent="0.2">
      <c r="A51" s="38"/>
      <c r="B51" s="36" t="s">
        <v>3</v>
      </c>
      <c r="C51" s="36"/>
      <c r="D51" s="36"/>
      <c r="E51" s="36" t="s">
        <v>4</v>
      </c>
      <c r="F51" s="36"/>
      <c r="G51" s="36"/>
      <c r="I51" t="s">
        <v>5</v>
      </c>
      <c r="L51" s="35"/>
    </row>
    <row r="52" spans="1:19" x14ac:dyDescent="0.2">
      <c r="A52" s="38"/>
      <c r="B52">
        <v>35</v>
      </c>
      <c r="C52">
        <v>16764.7217486966</v>
      </c>
      <c r="D52">
        <v>0.25694322609999998</v>
      </c>
      <c r="E52">
        <v>39</v>
      </c>
      <c r="F52">
        <v>3669.6503827742999</v>
      </c>
      <c r="G52">
        <v>-1.7919247000000001E-3</v>
      </c>
      <c r="I52">
        <f>C52-F52</f>
        <v>13095.0713659223</v>
      </c>
      <c r="J52" s="5" t="s">
        <v>25</v>
      </c>
      <c r="L52" s="35"/>
      <c r="M52">
        <v>6272.3506542569994</v>
      </c>
      <c r="N52" s="5" t="s">
        <v>25</v>
      </c>
      <c r="Q52">
        <f>M52*P54</f>
        <v>4148.4199426753594</v>
      </c>
      <c r="S52">
        <v>4148.4199426753594</v>
      </c>
    </row>
    <row r="53" spans="1:19" x14ac:dyDescent="0.2">
      <c r="A53" s="38"/>
      <c r="B53">
        <v>36</v>
      </c>
      <c r="C53">
        <v>28073.382928281801</v>
      </c>
      <c r="D53">
        <v>0.28285588699999997</v>
      </c>
      <c r="E53">
        <v>40</v>
      </c>
      <c r="F53">
        <v>3220.5903359336999</v>
      </c>
      <c r="G53">
        <v>5.2756082000000003E-3</v>
      </c>
      <c r="I53">
        <f t="shared" ref="I53:I55" si="3">C53-F53</f>
        <v>24852.792592348102</v>
      </c>
      <c r="J53" s="5" t="s">
        <v>26</v>
      </c>
      <c r="L53" s="35"/>
      <c r="M53">
        <v>14033.541463812302</v>
      </c>
      <c r="N53" s="5" t="s">
        <v>26</v>
      </c>
      <c r="Q53">
        <f>M53*P54</f>
        <v>9281.5319939629062</v>
      </c>
      <c r="S53">
        <v>9281.5319939629062</v>
      </c>
    </row>
    <row r="54" spans="1:19" x14ac:dyDescent="0.2">
      <c r="A54" s="38"/>
      <c r="B54">
        <v>37</v>
      </c>
      <c r="C54">
        <v>72119.217522619903</v>
      </c>
      <c r="D54">
        <v>4.1335680324000004</v>
      </c>
      <c r="E54">
        <v>41</v>
      </c>
      <c r="F54">
        <v>4194.9704375695001</v>
      </c>
      <c r="G54">
        <v>1.2152656100000001E-2</v>
      </c>
      <c r="I54">
        <f t="shared" si="3"/>
        <v>67924.247085050403</v>
      </c>
      <c r="J54" s="3" t="s">
        <v>23</v>
      </c>
      <c r="L54" s="35"/>
      <c r="M54">
        <v>41232.754300911103</v>
      </c>
      <c r="N54" s="3" t="s">
        <v>23</v>
      </c>
      <c r="O54">
        <f>SUM(M52:M54)</f>
        <v>61538.646418980403</v>
      </c>
      <c r="P54">
        <f>O48/O54</f>
        <v>0.66138201949214315</v>
      </c>
      <c r="Q54">
        <f>M54*P54</f>
        <v>27270.602308759935</v>
      </c>
      <c r="S54">
        <v>27270.602308759935</v>
      </c>
    </row>
    <row r="55" spans="1:19" x14ac:dyDescent="0.2">
      <c r="A55" s="38"/>
      <c r="B55">
        <v>38</v>
      </c>
      <c r="C55">
        <v>42213.0744031664</v>
      </c>
      <c r="D55">
        <v>2.1897183186000002</v>
      </c>
      <c r="E55">
        <v>42</v>
      </c>
      <c r="F55">
        <v>10032.6410464859</v>
      </c>
      <c r="G55">
        <v>9.1893717E-2</v>
      </c>
      <c r="I55">
        <f t="shared" si="3"/>
        <v>32180.4333566805</v>
      </c>
      <c r="J55" t="s">
        <v>27</v>
      </c>
      <c r="L55" s="35"/>
      <c r="M55">
        <v>12209.2612735251</v>
      </c>
      <c r="N55" t="s">
        <v>27</v>
      </c>
      <c r="Q55">
        <f>M55*P54</f>
        <v>8074.9858775912462</v>
      </c>
      <c r="S55">
        <v>8074.9858775912462</v>
      </c>
    </row>
    <row r="56" spans="1:19" x14ac:dyDescent="0.2">
      <c r="A56" s="38"/>
    </row>
    <row r="57" spans="1:19" x14ac:dyDescent="0.2">
      <c r="A57" s="38"/>
    </row>
    <row r="58" spans="1:19" x14ac:dyDescent="0.2">
      <c r="A58" s="38"/>
    </row>
    <row r="59" spans="1:19" x14ac:dyDescent="0.2">
      <c r="A59" s="38"/>
      <c r="B59" s="35" t="s">
        <v>37</v>
      </c>
      <c r="C59" s="35"/>
      <c r="D59" s="35"/>
      <c r="E59" s="35"/>
      <c r="F59" s="35"/>
      <c r="G59" s="35"/>
      <c r="H59" s="35"/>
      <c r="I59" s="35"/>
      <c r="J59" s="35"/>
    </row>
    <row r="60" spans="1:19" x14ac:dyDescent="0.2">
      <c r="A60" s="38"/>
      <c r="B60" s="36" t="s">
        <v>15</v>
      </c>
      <c r="C60" s="36"/>
      <c r="D60" s="36"/>
      <c r="E60" s="36" t="s">
        <v>4</v>
      </c>
      <c r="F60" s="36"/>
      <c r="G60" s="36"/>
      <c r="I60" t="s">
        <v>16</v>
      </c>
    </row>
    <row r="61" spans="1:19" x14ac:dyDescent="0.2">
      <c r="A61" s="38"/>
      <c r="B61">
        <v>35</v>
      </c>
      <c r="C61">
        <v>11985.631250198599</v>
      </c>
      <c r="D61">
        <v>-3.94102655E-2</v>
      </c>
      <c r="E61">
        <v>39</v>
      </c>
      <c r="F61">
        <v>5713.2805959416</v>
      </c>
      <c r="G61">
        <v>5.2769455600000001E-2</v>
      </c>
      <c r="I61">
        <f>C61-F61</f>
        <v>6272.3506542569994</v>
      </c>
      <c r="J61" s="5" t="s">
        <v>25</v>
      </c>
    </row>
    <row r="62" spans="1:19" x14ac:dyDescent="0.2">
      <c r="A62" s="38"/>
      <c r="B62">
        <v>36</v>
      </c>
      <c r="C62">
        <v>19577.992042143502</v>
      </c>
      <c r="D62">
        <v>3.6449393199999999E-2</v>
      </c>
      <c r="E62">
        <v>40</v>
      </c>
      <c r="F62">
        <v>5544.4505783311997</v>
      </c>
      <c r="G62">
        <v>3.5052009000000002E-2</v>
      </c>
      <c r="I62">
        <f t="shared" ref="I62:I64" si="4">C62-F62</f>
        <v>14033.541463812302</v>
      </c>
      <c r="J62" s="5" t="s">
        <v>26</v>
      </c>
    </row>
    <row r="63" spans="1:19" x14ac:dyDescent="0.2">
      <c r="A63" s="38"/>
      <c r="B63">
        <v>37</v>
      </c>
      <c r="C63">
        <v>50585.245276451802</v>
      </c>
      <c r="D63">
        <v>4.7227099603999996</v>
      </c>
      <c r="E63">
        <v>41</v>
      </c>
      <c r="F63">
        <v>9352.4909755407007</v>
      </c>
      <c r="G63">
        <v>0.29553044719999999</v>
      </c>
      <c r="I63">
        <f t="shared" si="4"/>
        <v>41232.754300911103</v>
      </c>
      <c r="J63" s="3" t="s">
        <v>23</v>
      </c>
    </row>
    <row r="64" spans="1:19" x14ac:dyDescent="0.2">
      <c r="A64" s="38"/>
      <c r="B64">
        <v>38</v>
      </c>
      <c r="C64">
        <v>21738.9922675534</v>
      </c>
      <c r="D64">
        <v>1.2737425927999999</v>
      </c>
      <c r="E64">
        <v>42</v>
      </c>
      <c r="F64">
        <v>9529.7309940282994</v>
      </c>
      <c r="G64">
        <v>0.1534338871</v>
      </c>
      <c r="I64">
        <f t="shared" si="4"/>
        <v>12209.2612735251</v>
      </c>
      <c r="J64" t="s">
        <v>27</v>
      </c>
    </row>
    <row r="65" spans="1:1" x14ac:dyDescent="0.2">
      <c r="A65" s="38"/>
    </row>
  </sheetData>
  <mergeCells count="27">
    <mergeCell ref="A1:J1"/>
    <mergeCell ref="A2:A22"/>
    <mergeCell ref="B3:D3"/>
    <mergeCell ref="E3:G3"/>
    <mergeCell ref="B14:D14"/>
    <mergeCell ref="E14:G14"/>
    <mergeCell ref="B2:J2"/>
    <mergeCell ref="B13:J13"/>
    <mergeCell ref="B25:J25"/>
    <mergeCell ref="B37:J37"/>
    <mergeCell ref="A50:A65"/>
    <mergeCell ref="B51:D51"/>
    <mergeCell ref="E51:G51"/>
    <mergeCell ref="B60:D60"/>
    <mergeCell ref="E60:G60"/>
    <mergeCell ref="B59:J59"/>
    <mergeCell ref="B50:J50"/>
    <mergeCell ref="A25:A47"/>
    <mergeCell ref="B26:D26"/>
    <mergeCell ref="E26:G26"/>
    <mergeCell ref="B38:D38"/>
    <mergeCell ref="E38:G38"/>
    <mergeCell ref="L2:V2"/>
    <mergeCell ref="L3:L27"/>
    <mergeCell ref="L30:V30"/>
    <mergeCell ref="L31:L55"/>
    <mergeCell ref="L1:V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zoomScale="57" zoomScaleNormal="96" zoomScalePageLayoutView="96" workbookViewId="0">
      <selection activeCell="P20" sqref="P20"/>
    </sheetView>
  </sheetViews>
  <sheetFormatPr baseColWidth="10" defaultRowHeight="16" x14ac:dyDescent="0.2"/>
  <sheetData>
    <row r="1" spans="1:26" x14ac:dyDescent="0.2">
      <c r="A1" t="s">
        <v>44</v>
      </c>
      <c r="B1" t="s">
        <v>46</v>
      </c>
      <c r="C1" t="s">
        <v>45</v>
      </c>
      <c r="E1" t="s">
        <v>44</v>
      </c>
      <c r="F1" t="s">
        <v>46</v>
      </c>
      <c r="G1" t="s">
        <v>45</v>
      </c>
      <c r="I1" t="s">
        <v>44</v>
      </c>
      <c r="J1" t="s">
        <v>46</v>
      </c>
      <c r="K1" t="s">
        <v>45</v>
      </c>
      <c r="M1" t="s">
        <v>31</v>
      </c>
      <c r="N1" t="s">
        <v>32</v>
      </c>
      <c r="O1" t="s">
        <v>46</v>
      </c>
    </row>
    <row r="2" spans="1:26" x14ac:dyDescent="0.2">
      <c r="A2" s="30" t="s">
        <v>40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26" x14ac:dyDescent="0.2">
      <c r="A3" s="32" t="s">
        <v>30</v>
      </c>
      <c r="B3" s="32"/>
      <c r="C3" s="32"/>
      <c r="E3" s="33" t="s">
        <v>0</v>
      </c>
      <c r="F3" s="33"/>
      <c r="G3" s="33"/>
      <c r="I3" s="34" t="s">
        <v>43</v>
      </c>
      <c r="J3" s="34"/>
      <c r="K3" s="34"/>
    </row>
    <row r="4" spans="1:26" x14ac:dyDescent="0.2">
      <c r="A4">
        <v>107622.24057495539</v>
      </c>
      <c r="B4" s="1" t="s">
        <v>6</v>
      </c>
      <c r="C4" s="1">
        <f>A4/A21</f>
        <v>5.6722340804193416E-2</v>
      </c>
      <c r="E4">
        <v>41319.868596267806</v>
      </c>
      <c r="F4" s="1" t="s">
        <v>6</v>
      </c>
      <c r="G4" s="1">
        <f>E4/E21</f>
        <v>5.2038022274056815E-2</v>
      </c>
      <c r="I4">
        <v>44500.411778627771</v>
      </c>
      <c r="J4" s="1" t="s">
        <v>6</v>
      </c>
      <c r="K4" s="1">
        <f>I4/I21</f>
        <v>5.602617880719965E-2</v>
      </c>
      <c r="M4">
        <f>AVERAGE(C4,G4,K4)</f>
        <v>5.4928847295149963E-2</v>
      </c>
      <c r="N4">
        <f>STDEV(C4,G4,K4)</f>
        <v>2.5276100091683896E-3</v>
      </c>
      <c r="O4" s="1" t="s">
        <v>6</v>
      </c>
    </row>
    <row r="5" spans="1:26" x14ac:dyDescent="0.2">
      <c r="A5">
        <v>91851.673894847292</v>
      </c>
      <c r="B5" s="1" t="s">
        <v>7</v>
      </c>
      <c r="C5" s="1">
        <f>A5/A21</f>
        <v>4.8410457933837005E-2</v>
      </c>
      <c r="E5">
        <v>37023.222185415281</v>
      </c>
      <c r="F5" s="1" t="s">
        <v>7</v>
      </c>
      <c r="G5" s="1">
        <f>E5/E21</f>
        <v>4.6626848685477555E-2</v>
      </c>
      <c r="I5">
        <v>41937.224639161381</v>
      </c>
      <c r="J5" s="1" t="s">
        <v>7</v>
      </c>
      <c r="K5" s="1">
        <f>I5/I21</f>
        <v>5.2799116960975834E-2</v>
      </c>
      <c r="M5">
        <f t="shared" ref="M5:M19" si="0">AVERAGE(C5,G5,K5)</f>
        <v>4.92788078600968E-2</v>
      </c>
      <c r="N5">
        <f t="shared" ref="N5:N41" si="1">STDEV(C5,G5,K5)</f>
        <v>3.1764363069337882E-3</v>
      </c>
      <c r="O5" s="1" t="s">
        <v>7</v>
      </c>
    </row>
    <row r="6" spans="1:26" x14ac:dyDescent="0.2">
      <c r="A6">
        <v>158280.02199718251</v>
      </c>
      <c r="B6" s="1" t="s">
        <v>8</v>
      </c>
      <c r="C6" s="1">
        <f>A6/A21</f>
        <v>8.3421542817318728E-2</v>
      </c>
      <c r="E6">
        <v>61983.578894552258</v>
      </c>
      <c r="F6" s="1" t="s">
        <v>8</v>
      </c>
      <c r="G6" s="1">
        <f>E6/E21</f>
        <v>7.8061788885548641E-2</v>
      </c>
      <c r="I6">
        <v>59663.809002101079</v>
      </c>
      <c r="J6" s="1" t="s">
        <v>8</v>
      </c>
      <c r="K6" s="1">
        <f>I6/I21</f>
        <v>7.5116950559898851E-2</v>
      </c>
      <c r="M6">
        <f t="shared" si="0"/>
        <v>7.8866760754255416E-2</v>
      </c>
      <c r="N6">
        <f t="shared" si="1"/>
        <v>4.210409472077091E-3</v>
      </c>
      <c r="O6" s="1" t="s">
        <v>8</v>
      </c>
    </row>
    <row r="7" spans="1:26" x14ac:dyDescent="0.2">
      <c r="A7">
        <v>126295.21039748263</v>
      </c>
      <c r="B7" s="1" t="s">
        <v>9</v>
      </c>
      <c r="C7" s="1">
        <f>A7/A21</f>
        <v>6.6563936300080992E-2</v>
      </c>
      <c r="E7">
        <v>53316.652316893938</v>
      </c>
      <c r="F7" s="1" t="s">
        <v>9</v>
      </c>
      <c r="G7" s="1">
        <f>E7/E21</f>
        <v>6.7146707748612602E-2</v>
      </c>
      <c r="I7">
        <v>53854.886975827001</v>
      </c>
      <c r="J7" s="1" t="s">
        <v>9</v>
      </c>
      <c r="K7" s="1">
        <f>I7/I21</f>
        <v>6.7803496793670634E-2</v>
      </c>
      <c r="M7">
        <f t="shared" si="0"/>
        <v>6.7171380280788076E-2</v>
      </c>
      <c r="N7">
        <f t="shared" si="1"/>
        <v>6.2014845375926849E-4</v>
      </c>
      <c r="O7" s="1" t="s">
        <v>9</v>
      </c>
    </row>
    <row r="8" spans="1:26" x14ac:dyDescent="0.2">
      <c r="A8">
        <v>93432.829745802708</v>
      </c>
      <c r="B8" s="2" t="s">
        <v>10</v>
      </c>
      <c r="C8" s="1">
        <f>A8/A21</f>
        <v>4.9243806696725595E-2</v>
      </c>
      <c r="E8">
        <v>32853.1734268527</v>
      </c>
      <c r="F8" s="2" t="s">
        <v>10</v>
      </c>
      <c r="G8" s="1">
        <f>E8/E21</f>
        <v>4.137511150542314E-2</v>
      </c>
      <c r="I8">
        <v>46818.084883506395</v>
      </c>
      <c r="J8" s="2" t="s">
        <v>10</v>
      </c>
      <c r="K8" s="1">
        <f>I8/I21</f>
        <v>5.8944137599053585E-2</v>
      </c>
      <c r="M8">
        <f t="shared" si="0"/>
        <v>4.9854351933734109E-2</v>
      </c>
      <c r="N8">
        <f t="shared" si="1"/>
        <v>8.8004115576768346E-3</v>
      </c>
      <c r="O8" s="2" t="s">
        <v>10</v>
      </c>
    </row>
    <row r="9" spans="1:26" x14ac:dyDescent="0.2">
      <c r="A9">
        <v>75438.61786886031</v>
      </c>
      <c r="B9" s="2" t="s">
        <v>11</v>
      </c>
      <c r="C9" s="1">
        <f>A9/A21</f>
        <v>3.9759950821452998E-2</v>
      </c>
      <c r="E9">
        <v>32471.473387038299</v>
      </c>
      <c r="F9" s="2" t="s">
        <v>11</v>
      </c>
      <c r="G9" s="1">
        <f>E9/E21</f>
        <v>4.0894400509753022E-2</v>
      </c>
      <c r="I9">
        <v>31165.203250783699</v>
      </c>
      <c r="J9" s="2" t="s">
        <v>11</v>
      </c>
      <c r="K9" s="1">
        <f>I9/I21</f>
        <v>3.9237103211024929E-2</v>
      </c>
      <c r="M9">
        <f t="shared" si="0"/>
        <v>3.9963818180743647E-2</v>
      </c>
      <c r="N9">
        <f t="shared" si="1"/>
        <v>8.4724849320076462E-4</v>
      </c>
      <c r="O9" s="2" t="s">
        <v>11</v>
      </c>
    </row>
    <row r="10" spans="1:26" x14ac:dyDescent="0.2">
      <c r="A10">
        <v>175457.02830159181</v>
      </c>
      <c r="B10" s="2" t="s">
        <v>12</v>
      </c>
      <c r="C10" s="1">
        <f>A10/A21</f>
        <v>9.2474690200139667E-2</v>
      </c>
      <c r="E10">
        <v>66925.486980871588</v>
      </c>
      <c r="F10" s="2" t="s">
        <v>12</v>
      </c>
      <c r="G10" s="1">
        <f>E10/E21</f>
        <v>8.4285601588947587E-2</v>
      </c>
      <c r="I10">
        <v>67400.377030406598</v>
      </c>
      <c r="J10" s="2" t="s">
        <v>12</v>
      </c>
      <c r="K10" s="1">
        <f>I10/I21</f>
        <v>8.4857317589852557E-2</v>
      </c>
      <c r="M10">
        <f t="shared" si="0"/>
        <v>8.7205869792979937E-2</v>
      </c>
      <c r="N10">
        <f t="shared" si="1"/>
        <v>4.5718777497435132E-3</v>
      </c>
      <c r="O10" s="2" t="s">
        <v>12</v>
      </c>
    </row>
    <row r="11" spans="1:26" x14ac:dyDescent="0.2">
      <c r="A11">
        <v>127016.23324882411</v>
      </c>
      <c r="B11" s="2" t="s">
        <v>13</v>
      </c>
      <c r="C11" s="1">
        <f>A11/A21</f>
        <v>6.6943951654555217E-2</v>
      </c>
      <c r="E11">
        <v>48147.765022202802</v>
      </c>
      <c r="F11" s="2" t="s">
        <v>13</v>
      </c>
      <c r="G11" s="1">
        <f>E11/E21</f>
        <v>6.063703863999588E-2</v>
      </c>
      <c r="I11">
        <v>47309.424934757102</v>
      </c>
      <c r="J11" s="2" t="s">
        <v>13</v>
      </c>
      <c r="K11" s="1">
        <f>I11/I21</f>
        <v>5.9562736494350357E-2</v>
      </c>
      <c r="M11">
        <f t="shared" si="0"/>
        <v>6.2381242262967151E-2</v>
      </c>
      <c r="N11">
        <f t="shared" si="1"/>
        <v>3.9877649152249553E-3</v>
      </c>
      <c r="O11" s="2" t="s">
        <v>13</v>
      </c>
    </row>
    <row r="12" spans="1:26" x14ac:dyDescent="0.2">
      <c r="A12">
        <v>108153.05128124119</v>
      </c>
      <c r="B12" s="1" t="s">
        <v>19</v>
      </c>
      <c r="C12" s="1">
        <f>A12/A21</f>
        <v>5.7002104778847783E-2</v>
      </c>
      <c r="E12">
        <v>42491.184432175498</v>
      </c>
      <c r="F12" s="1" t="s">
        <v>19</v>
      </c>
      <c r="G12" s="1">
        <f>E12/E21</f>
        <v>5.3513171194652015E-2</v>
      </c>
      <c r="I12">
        <v>41229.644300586704</v>
      </c>
      <c r="J12" s="1" t="s">
        <v>19</v>
      </c>
      <c r="K12" s="1">
        <f>I12/I21</f>
        <v>5.1908270764615842E-2</v>
      </c>
      <c r="M12">
        <f t="shared" si="0"/>
        <v>5.4141182246038554E-2</v>
      </c>
      <c r="N12">
        <f t="shared" si="1"/>
        <v>2.6043395807064571E-3</v>
      </c>
      <c r="O12" s="1" t="s">
        <v>19</v>
      </c>
    </row>
    <row r="13" spans="1:26" x14ac:dyDescent="0.2">
      <c r="A13">
        <v>91451.849539169503</v>
      </c>
      <c r="B13" s="4" t="s">
        <v>20</v>
      </c>
      <c r="C13" s="1">
        <f>A13/A21</f>
        <v>4.8199730362626689E-2</v>
      </c>
      <c r="E13">
        <v>41713.954351104097</v>
      </c>
      <c r="F13" s="4" t="s">
        <v>20</v>
      </c>
      <c r="G13" s="1">
        <f>E13/E21</f>
        <v>5.2534331773209285E-2</v>
      </c>
      <c r="I13">
        <v>42426.394425417406</v>
      </c>
      <c r="J13" s="4" t="s">
        <v>20</v>
      </c>
      <c r="K13" s="1">
        <f>I13/I21</f>
        <v>5.3414983484822744E-2</v>
      </c>
      <c r="M13">
        <f t="shared" si="0"/>
        <v>5.1383015206886234E-2</v>
      </c>
      <c r="N13">
        <f t="shared" si="1"/>
        <v>2.7917492113478499E-3</v>
      </c>
      <c r="O13" s="4" t="s">
        <v>20</v>
      </c>
    </row>
    <row r="14" spans="1:26" x14ac:dyDescent="0.2">
      <c r="A14">
        <v>222659.43322518611</v>
      </c>
      <c r="B14" s="4" t="s">
        <v>21</v>
      </c>
      <c r="C14" s="1">
        <f>A14/A21</f>
        <v>0.11735273478042239</v>
      </c>
      <c r="E14">
        <v>93509.989753850707</v>
      </c>
      <c r="F14" s="4" t="s">
        <v>21</v>
      </c>
      <c r="G14" s="1">
        <f>E14/E21</f>
        <v>0.11776598268507643</v>
      </c>
      <c r="I14">
        <v>94723.459880425711</v>
      </c>
      <c r="J14" s="4" t="s">
        <v>21</v>
      </c>
      <c r="K14" s="1">
        <f>I14/I21</f>
        <v>0.11925717736944907</v>
      </c>
      <c r="M14">
        <f t="shared" si="0"/>
        <v>0.11812529827831597</v>
      </c>
      <c r="N14">
        <f t="shared" si="1"/>
        <v>1.001776504707248E-3</v>
      </c>
      <c r="O14" s="4" t="s">
        <v>21</v>
      </c>
    </row>
    <row r="15" spans="1:26" x14ac:dyDescent="0.2">
      <c r="A15">
        <v>210140.70993744594</v>
      </c>
      <c r="B15" s="5" t="s">
        <v>22</v>
      </c>
      <c r="C15" s="1">
        <f>A15/A21</f>
        <v>0.11075473714566739</v>
      </c>
      <c r="E15">
        <v>69643.94156882276</v>
      </c>
      <c r="F15" s="5" t="s">
        <v>22</v>
      </c>
      <c r="G15" s="1">
        <f>E15/E21</f>
        <v>8.7709208807572492E-2</v>
      </c>
      <c r="I15">
        <v>89217.219306080297</v>
      </c>
      <c r="J15" s="7" t="s">
        <v>22</v>
      </c>
      <c r="K15" s="1">
        <f>I15/I21</f>
        <v>0.11232480064205227</v>
      </c>
      <c r="M15">
        <f t="shared" si="0"/>
        <v>0.10359624886509738</v>
      </c>
      <c r="N15">
        <f t="shared" si="1"/>
        <v>1.3780958101225042E-2</v>
      </c>
      <c r="O15" s="7" t="s">
        <v>22</v>
      </c>
    </row>
    <row r="16" spans="1:26" x14ac:dyDescent="0.2">
      <c r="A16">
        <v>18847.557685294094</v>
      </c>
      <c r="B16" s="5" t="s">
        <v>25</v>
      </c>
      <c r="C16" s="1">
        <f>A16/A21</f>
        <v>9.9336120920783897E-3</v>
      </c>
      <c r="E16">
        <v>8753.0218115218577</v>
      </c>
      <c r="F16" s="5" t="s">
        <v>25</v>
      </c>
      <c r="G16" s="1">
        <f>E16/E21</f>
        <v>1.102350901557372E-2</v>
      </c>
      <c r="I16">
        <v>12713.772022620198</v>
      </c>
      <c r="J16" s="5" t="s">
        <v>25</v>
      </c>
      <c r="K16" s="1">
        <f>I16/I21</f>
        <v>1.6006684796462715E-2</v>
      </c>
      <c r="M16">
        <f t="shared" si="0"/>
        <v>1.2321268634704943E-2</v>
      </c>
      <c r="N16">
        <f t="shared" si="1"/>
        <v>3.2378523808182171E-3</v>
      </c>
      <c r="O16" s="5" t="s">
        <v>25</v>
      </c>
      <c r="R16" s="29" t="s">
        <v>31</v>
      </c>
      <c r="S16" s="29" t="s">
        <v>32</v>
      </c>
      <c r="T16" s="29"/>
      <c r="U16" s="29" t="s">
        <v>31</v>
      </c>
      <c r="V16" s="29" t="s">
        <v>32</v>
      </c>
      <c r="W16" s="29"/>
      <c r="X16" s="29"/>
      <c r="Y16" s="29"/>
      <c r="Z16" s="29"/>
    </row>
    <row r="17" spans="1:26" x14ac:dyDescent="0.2">
      <c r="A17">
        <v>61704.607903223448</v>
      </c>
      <c r="B17" s="5" t="s">
        <v>26</v>
      </c>
      <c r="C17" s="1">
        <f>A17/A21</f>
        <v>3.2521435903744358E-2</v>
      </c>
      <c r="E17">
        <v>34288.452856879354</v>
      </c>
      <c r="F17" s="5" t="s">
        <v>26</v>
      </c>
      <c r="G17" s="1">
        <f>E17/E21</f>
        <v>4.3182694769518241E-2</v>
      </c>
      <c r="I17">
        <v>24129.134566371529</v>
      </c>
      <c r="J17" s="5" t="s">
        <v>26</v>
      </c>
      <c r="K17" s="1">
        <f>I17/I21</f>
        <v>3.0378667379607774E-2</v>
      </c>
      <c r="M17">
        <f t="shared" si="0"/>
        <v>3.5360932684290122E-2</v>
      </c>
      <c r="N17">
        <f t="shared" si="1"/>
        <v>6.8580489809742439E-3</v>
      </c>
      <c r="O17" s="5" t="s">
        <v>26</v>
      </c>
      <c r="R17" s="31" t="s">
        <v>33</v>
      </c>
      <c r="S17" s="31"/>
      <c r="T17" s="29"/>
      <c r="U17" s="31" t="s">
        <v>34</v>
      </c>
      <c r="V17" s="31"/>
      <c r="W17" s="29"/>
      <c r="X17" s="29" t="s">
        <v>46</v>
      </c>
      <c r="Y17" s="29"/>
      <c r="Z17" s="29" t="s">
        <v>35</v>
      </c>
    </row>
    <row r="18" spans="1:26" x14ac:dyDescent="0.2">
      <c r="A18">
        <v>183589.13394549961</v>
      </c>
      <c r="B18" s="3" t="s">
        <v>23</v>
      </c>
      <c r="C18" s="1">
        <f>A18/A21</f>
        <v>9.6760719419798788E-2</v>
      </c>
      <c r="E18">
        <v>98121.505751649078</v>
      </c>
      <c r="F18" s="3" t="s">
        <v>23</v>
      </c>
      <c r="G18" s="1">
        <f>E18/E21</f>
        <v>0.12357370135319137</v>
      </c>
      <c r="I18">
        <v>65946.444132771852</v>
      </c>
      <c r="J18" s="3" t="s">
        <v>23</v>
      </c>
      <c r="K18" s="1">
        <f>I18/I21</f>
        <v>8.3026810831807768E-2</v>
      </c>
      <c r="M18">
        <f t="shared" si="0"/>
        <v>0.10112041053493263</v>
      </c>
      <c r="N18">
        <f t="shared" si="1"/>
        <v>2.062202130497405E-2</v>
      </c>
      <c r="O18" s="3" t="s">
        <v>23</v>
      </c>
      <c r="R18" s="6">
        <v>4.9854351933734109E-2</v>
      </c>
      <c r="S18" s="6">
        <v>8.8004115576768346E-3</v>
      </c>
      <c r="T18" s="6"/>
      <c r="U18" s="6">
        <v>9.5676164255151727E-2</v>
      </c>
      <c r="V18" s="6">
        <v>5.0820753840206227E-2</v>
      </c>
      <c r="W18" s="6"/>
      <c r="X18" s="22" t="s">
        <v>10</v>
      </c>
      <c r="Y18" s="6"/>
      <c r="Z18" s="6">
        <f t="shared" ref="Z18:Z33" si="2">R18/U18</f>
        <v>0.52107389883211874</v>
      </c>
    </row>
    <row r="19" spans="1:26" x14ac:dyDescent="0.2">
      <c r="A19">
        <v>45411.691244878326</v>
      </c>
      <c r="B19" t="s">
        <v>27</v>
      </c>
      <c r="C19" s="1">
        <f>A19/A21</f>
        <v>2.3934248288510533E-2</v>
      </c>
      <c r="E19">
        <v>31468.991816753183</v>
      </c>
      <c r="F19" t="s">
        <v>27</v>
      </c>
      <c r="G19" s="1">
        <f>E19/E21</f>
        <v>3.9631880563391425E-2</v>
      </c>
      <c r="I19">
        <v>31243.410734718251</v>
      </c>
      <c r="J19" t="s">
        <v>27</v>
      </c>
      <c r="K19" s="1">
        <f>I19/I21</f>
        <v>3.9335566715155527E-2</v>
      </c>
      <c r="M19">
        <f t="shared" si="0"/>
        <v>3.4300565189019167E-2</v>
      </c>
      <c r="N19">
        <f t="shared" si="1"/>
        <v>8.9787162242433941E-3</v>
      </c>
      <c r="O19" t="s">
        <v>27</v>
      </c>
      <c r="R19" s="6">
        <v>4.92788078600968E-2</v>
      </c>
      <c r="S19" s="6">
        <v>3.1764363069337882E-3</v>
      </c>
      <c r="T19" s="6"/>
      <c r="U19" s="6">
        <v>8.3391793702990102E-2</v>
      </c>
      <c r="V19" s="6">
        <v>1.7540294519272651E-2</v>
      </c>
      <c r="W19" s="6"/>
      <c r="X19" s="23" t="s">
        <v>7</v>
      </c>
      <c r="Y19" s="6"/>
      <c r="Z19" s="6">
        <f t="shared" si="2"/>
        <v>0.59093114168534611</v>
      </c>
    </row>
    <row r="20" spans="1:26" x14ac:dyDescent="0.2">
      <c r="R20" s="6">
        <v>5.1383015206886234E-2</v>
      </c>
      <c r="S20" s="6">
        <v>2.7917492113478499E-3</v>
      </c>
      <c r="T20" s="6"/>
      <c r="U20" s="6">
        <v>8.1179170740443771E-2</v>
      </c>
      <c r="V20" s="6">
        <v>2.4447805608645585E-2</v>
      </c>
      <c r="W20" s="6"/>
      <c r="X20" s="24" t="s">
        <v>20</v>
      </c>
      <c r="Y20" s="6"/>
      <c r="Z20" s="6">
        <f t="shared" si="2"/>
        <v>0.6329581189142035</v>
      </c>
    </row>
    <row r="21" spans="1:26" x14ac:dyDescent="0.2">
      <c r="A21">
        <f>SUM(A4:A19)</f>
        <v>1897351.8907914851</v>
      </c>
      <c r="C21">
        <f t="shared" ref="C21" si="3">SUM(C4:C19)</f>
        <v>1</v>
      </c>
      <c r="E21">
        <f>SUM(E4:E19)</f>
        <v>794032.26315285102</v>
      </c>
      <c r="G21">
        <f t="shared" ref="G21" si="4">SUM(G4:G19)</f>
        <v>1.0000000000000002</v>
      </c>
      <c r="I21">
        <f>SUM(I4:I19)</f>
        <v>794278.90186416288</v>
      </c>
      <c r="K21">
        <f t="shared" ref="K21" si="5">SUM(K4:K19)</f>
        <v>1.0000000000000002</v>
      </c>
      <c r="R21" s="6">
        <v>1.2321268634704943E-2</v>
      </c>
      <c r="S21" s="6">
        <v>3.2378523808182171E-3</v>
      </c>
      <c r="T21" s="6"/>
      <c r="U21" s="6">
        <v>1.8850987609794322E-2</v>
      </c>
      <c r="V21" s="6">
        <v>2.6460392232880003E-3</v>
      </c>
      <c r="W21" s="6"/>
      <c r="X21" s="25" t="s">
        <v>25</v>
      </c>
      <c r="Y21" s="6"/>
      <c r="Z21" s="6">
        <f t="shared" si="2"/>
        <v>0.65361395857600779</v>
      </c>
    </row>
    <row r="22" spans="1:26" x14ac:dyDescent="0.2">
      <c r="R22" s="6">
        <v>0.11812529827831597</v>
      </c>
      <c r="S22" s="6">
        <v>1.001776504707248E-3</v>
      </c>
      <c r="T22" s="6"/>
      <c r="U22" s="6">
        <v>0.17941130203810349</v>
      </c>
      <c r="V22" s="6">
        <v>2.9414891948590028E-2</v>
      </c>
      <c r="W22" s="6"/>
      <c r="X22" s="24" t="s">
        <v>21</v>
      </c>
      <c r="Y22" s="6"/>
      <c r="Z22" s="6">
        <f t="shared" si="2"/>
        <v>0.65840499977659406</v>
      </c>
    </row>
    <row r="23" spans="1:26" x14ac:dyDescent="0.2">
      <c r="R23" s="6">
        <v>6.7171380280788076E-2</v>
      </c>
      <c r="S23" s="6">
        <v>6.2014845375926849E-4</v>
      </c>
      <c r="T23" s="6"/>
      <c r="U23" s="6">
        <v>9.5124027135208844E-2</v>
      </c>
      <c r="V23" s="6">
        <v>1.1701051080260207E-2</v>
      </c>
      <c r="W23" s="6"/>
      <c r="X23" s="23" t="s">
        <v>9</v>
      </c>
      <c r="Y23" s="6"/>
      <c r="Z23" s="6">
        <f t="shared" si="2"/>
        <v>0.70614525376759951</v>
      </c>
    </row>
    <row r="24" spans="1:26" x14ac:dyDescent="0.2">
      <c r="A24" s="35" t="s">
        <v>41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R24" s="6">
        <v>3.5360932684290122E-2</v>
      </c>
      <c r="S24" s="6">
        <v>6.8580489809742439E-3</v>
      </c>
      <c r="T24" s="6"/>
      <c r="U24" s="6">
        <v>4.2077928849840025E-2</v>
      </c>
      <c r="V24" s="6">
        <v>7.9246352088746825E-3</v>
      </c>
      <c r="W24" s="6"/>
      <c r="X24" s="25" t="s">
        <v>26</v>
      </c>
      <c r="Y24" s="6"/>
      <c r="Z24" s="6">
        <f t="shared" si="2"/>
        <v>0.84036770941078676</v>
      </c>
    </row>
    <row r="25" spans="1:26" x14ac:dyDescent="0.2">
      <c r="A25" s="32" t="s">
        <v>30</v>
      </c>
      <c r="B25" s="32"/>
      <c r="C25" s="32"/>
      <c r="E25" s="33" t="s">
        <v>0</v>
      </c>
      <c r="F25" s="33"/>
      <c r="G25" s="33"/>
      <c r="I25" s="34" t="s">
        <v>42</v>
      </c>
      <c r="J25" s="34"/>
      <c r="K25" s="34"/>
      <c r="R25" s="6">
        <v>3.4300565189019167E-2</v>
      </c>
      <c r="S25" s="6">
        <v>8.9787162242433941E-3</v>
      </c>
      <c r="T25" s="6"/>
      <c r="U25" s="6">
        <v>3.4476927784089104E-2</v>
      </c>
      <c r="V25" s="6">
        <v>1.123413549785519E-2</v>
      </c>
      <c r="W25" s="6"/>
      <c r="X25" s="6" t="s">
        <v>27</v>
      </c>
      <c r="Y25" s="6"/>
      <c r="Z25" s="6">
        <f t="shared" si="2"/>
        <v>0.99488461976152853</v>
      </c>
    </row>
    <row r="26" spans="1:26" x14ac:dyDescent="0.2">
      <c r="A26">
        <v>19301.390154054832</v>
      </c>
      <c r="B26" s="1" t="s">
        <v>6</v>
      </c>
      <c r="C26" s="1">
        <f>A26/A43</f>
        <v>2.6974259630594782E-2</v>
      </c>
      <c r="E26">
        <v>8995.6032333849489</v>
      </c>
      <c r="F26" s="1" t="s">
        <v>6</v>
      </c>
      <c r="G26" s="1">
        <f>E26/E43</f>
        <v>1.9954636189685203E-2</v>
      </c>
      <c r="I26">
        <v>3854.8722145312145</v>
      </c>
      <c r="J26" s="1" t="s">
        <v>6</v>
      </c>
      <c r="K26" s="1">
        <f>I26/I43</f>
        <v>1.5263886388535498E-2</v>
      </c>
      <c r="M26">
        <f>AVERAGE(C26,G26,K26)</f>
        <v>2.0730927402938495E-2</v>
      </c>
      <c r="N26">
        <f t="shared" si="1"/>
        <v>5.8936560302511026E-3</v>
      </c>
      <c r="O26" s="1" t="s">
        <v>6</v>
      </c>
      <c r="R26" s="6">
        <v>0.10112041053493263</v>
      </c>
      <c r="S26" s="6">
        <v>2.062202130497405E-2</v>
      </c>
      <c r="T26" s="6"/>
      <c r="U26" s="6">
        <v>9.3148324330815838E-2</v>
      </c>
      <c r="V26" s="6">
        <v>1.7274777774202107E-2</v>
      </c>
      <c r="W26" s="6"/>
      <c r="X26" s="26" t="s">
        <v>23</v>
      </c>
      <c r="Y26" s="6"/>
      <c r="Z26" s="6">
        <f t="shared" si="2"/>
        <v>1.0855848590019073</v>
      </c>
    </row>
    <row r="27" spans="1:26" x14ac:dyDescent="0.2">
      <c r="A27">
        <v>73587.283736726618</v>
      </c>
      <c r="B27" s="1" t="s">
        <v>7</v>
      </c>
      <c r="C27" s="1">
        <f>A27/A43</f>
        <v>0.1028403903129075</v>
      </c>
      <c r="E27">
        <v>35416.871946125553</v>
      </c>
      <c r="F27" s="1" t="s">
        <v>7</v>
      </c>
      <c r="G27" s="1">
        <f>E27/E43</f>
        <v>7.8564024704729937E-2</v>
      </c>
      <c r="I27">
        <v>17368.007046427116</v>
      </c>
      <c r="J27" s="1" t="s">
        <v>7</v>
      </c>
      <c r="K27" s="1">
        <f>I27/I43</f>
        <v>6.8770966091332889E-2</v>
      </c>
      <c r="M27">
        <f t="shared" ref="M27:M41" si="6">AVERAGE(C27,G27,K27)</f>
        <v>8.3391793702990102E-2</v>
      </c>
      <c r="N27">
        <f t="shared" si="1"/>
        <v>1.7540294519272651E-2</v>
      </c>
      <c r="O27" s="1" t="s">
        <v>7</v>
      </c>
      <c r="R27" s="6">
        <v>7.8866760754255416E-2</v>
      </c>
      <c r="S27" s="6">
        <v>4.210409472077091E-3</v>
      </c>
      <c r="T27" s="6"/>
      <c r="U27" s="6">
        <v>6.765603521317827E-2</v>
      </c>
      <c r="V27" s="6">
        <v>1.4415547286731662E-2</v>
      </c>
      <c r="W27" s="6"/>
      <c r="X27" s="23" t="s">
        <v>8</v>
      </c>
      <c r="Y27" s="6"/>
      <c r="Z27" s="6">
        <f t="shared" si="2"/>
        <v>1.1657017811604409</v>
      </c>
    </row>
    <row r="28" spans="1:26" x14ac:dyDescent="0.2">
      <c r="A28">
        <v>59018.367778359003</v>
      </c>
      <c r="B28" s="1" t="s">
        <v>8</v>
      </c>
      <c r="C28" s="1">
        <f>A28/A43</f>
        <v>8.2479902365630534E-2</v>
      </c>
      <c r="E28">
        <v>30114.234350357368</v>
      </c>
      <c r="F28" s="1" t="s">
        <v>8</v>
      </c>
      <c r="G28" s="1">
        <f>E28/E43</f>
        <v>6.6801366734600104E-2</v>
      </c>
      <c r="I28">
        <v>13558.532158420971</v>
      </c>
      <c r="J28" s="1" t="s">
        <v>8</v>
      </c>
      <c r="K28" s="1">
        <f>I28/I43</f>
        <v>5.3686836539304138E-2</v>
      </c>
      <c r="M28">
        <f t="shared" si="6"/>
        <v>6.765603521317827E-2</v>
      </c>
      <c r="N28">
        <f t="shared" si="1"/>
        <v>1.4415547286731662E-2</v>
      </c>
      <c r="O28" s="1" t="s">
        <v>8</v>
      </c>
      <c r="R28" s="6">
        <v>3.9963818180743647E-2</v>
      </c>
      <c r="S28" s="6">
        <v>8.4724849320076462E-4</v>
      </c>
      <c r="T28" s="6"/>
      <c r="U28" s="6">
        <v>3.0273753459219455E-2</v>
      </c>
      <c r="V28" s="6">
        <v>3.0402478071970378E-3</v>
      </c>
      <c r="W28" s="6"/>
      <c r="X28" s="22" t="s">
        <v>11</v>
      </c>
      <c r="Y28" s="6"/>
      <c r="Z28" s="6">
        <f t="shared" si="2"/>
        <v>1.32008137790305</v>
      </c>
    </row>
    <row r="29" spans="1:26" x14ac:dyDescent="0.2">
      <c r="A29">
        <v>74884.785394610168</v>
      </c>
      <c r="B29" s="1" t="s">
        <v>9</v>
      </c>
      <c r="C29" s="1">
        <f>A29/A43</f>
        <v>0.10465368698799311</v>
      </c>
      <c r="E29">
        <v>44473.487234279033</v>
      </c>
      <c r="F29" s="1" t="s">
        <v>9</v>
      </c>
      <c r="G29" s="1">
        <f>E29/E43</f>
        <v>9.8654001829814875E-2</v>
      </c>
      <c r="I29">
        <v>20725.242493076188</v>
      </c>
      <c r="J29" s="1" t="s">
        <v>9</v>
      </c>
      <c r="K29" s="1">
        <f>I29/I43</f>
        <v>8.2064392587818558E-2</v>
      </c>
      <c r="M29">
        <f t="shared" si="6"/>
        <v>9.5124027135208844E-2</v>
      </c>
      <c r="N29">
        <f t="shared" si="1"/>
        <v>1.1701051080260207E-2</v>
      </c>
      <c r="O29" s="1" t="s">
        <v>9</v>
      </c>
      <c r="R29" s="6">
        <v>5.4141182246038554E-2</v>
      </c>
      <c r="S29" s="6">
        <v>2.6043395807064571E-3</v>
      </c>
      <c r="T29" s="6"/>
      <c r="U29" s="6">
        <v>3.6460119169009458E-2</v>
      </c>
      <c r="V29" s="6">
        <v>2.7533813019030729E-3</v>
      </c>
      <c r="W29" s="6"/>
      <c r="X29" s="23" t="s">
        <v>19</v>
      </c>
      <c r="Y29" s="6"/>
      <c r="Z29" s="6">
        <f t="shared" si="2"/>
        <v>1.4849425476386739</v>
      </c>
    </row>
    <row r="30" spans="1:26" x14ac:dyDescent="0.2">
      <c r="A30">
        <v>95080.599917678497</v>
      </c>
      <c r="B30" s="2" t="s">
        <v>10</v>
      </c>
      <c r="C30" s="1">
        <f>A30/A43</f>
        <v>0.13287793094392067</v>
      </c>
      <c r="E30">
        <v>52463.895472410302</v>
      </c>
      <c r="F30" s="2" t="s">
        <v>10</v>
      </c>
      <c r="G30" s="1">
        <f>E30/E43</f>
        <v>0.11637884865356427</v>
      </c>
      <c r="I30">
        <v>9539.1909950150985</v>
      </c>
      <c r="J30" s="2" t="s">
        <v>10</v>
      </c>
      <c r="K30" s="1">
        <f>I30/I43</f>
        <v>3.7771713167970261E-2</v>
      </c>
      <c r="M30">
        <f t="shared" si="6"/>
        <v>9.5676164255151727E-2</v>
      </c>
      <c r="N30">
        <f t="shared" si="1"/>
        <v>5.0820753840206227E-2</v>
      </c>
      <c r="O30" s="2" t="s">
        <v>10</v>
      </c>
      <c r="R30" s="6">
        <v>0.10359624886509738</v>
      </c>
      <c r="S30" s="6">
        <v>1.3780958101225042E-2</v>
      </c>
      <c r="T30" s="6"/>
      <c r="U30" s="6">
        <v>5.5219066487212219E-2</v>
      </c>
      <c r="V30" s="6">
        <v>1.9232552784385966E-2</v>
      </c>
      <c r="W30" s="6"/>
      <c r="X30" s="27" t="s">
        <v>22</v>
      </c>
      <c r="Y30" s="6"/>
      <c r="Z30" s="6">
        <f t="shared" si="2"/>
        <v>1.8760956215927425</v>
      </c>
    </row>
    <row r="31" spans="1:26" x14ac:dyDescent="0.2">
      <c r="A31">
        <v>20049.132091287298</v>
      </c>
      <c r="B31" s="2" t="s">
        <v>11</v>
      </c>
      <c r="C31" s="1">
        <f>A31/A43</f>
        <v>2.8019250949386145E-2</v>
      </c>
      <c r="E31">
        <v>13105.081366966302</v>
      </c>
      <c r="F31" s="2" t="s">
        <v>11</v>
      </c>
      <c r="G31" s="1">
        <f>E31/E43</f>
        <v>2.9070549704050552E-2</v>
      </c>
      <c r="I31">
        <v>8518.8308885831993</v>
      </c>
      <c r="J31" s="2" t="s">
        <v>11</v>
      </c>
      <c r="K31" s="1">
        <f>I31/I43</f>
        <v>3.3731459724221667E-2</v>
      </c>
      <c r="M31">
        <f t="shared" si="6"/>
        <v>3.0273753459219455E-2</v>
      </c>
      <c r="N31">
        <f t="shared" si="1"/>
        <v>3.0402478071970378E-3</v>
      </c>
      <c r="O31" s="2" t="s">
        <v>11</v>
      </c>
      <c r="R31" s="6">
        <v>8.7205869792979937E-2</v>
      </c>
      <c r="S31" s="6">
        <v>4.5718777497435132E-3</v>
      </c>
      <c r="T31" s="6"/>
      <c r="U31" s="6">
        <v>4.3961186297109815E-2</v>
      </c>
      <c r="V31" s="6">
        <v>1.1820959990062113E-2</v>
      </c>
      <c r="W31" s="6"/>
      <c r="X31" s="22" t="s">
        <v>12</v>
      </c>
      <c r="Y31" s="6"/>
      <c r="Z31" s="6">
        <f t="shared" si="2"/>
        <v>1.9837014680086829</v>
      </c>
    </row>
    <row r="32" spans="1:26" x14ac:dyDescent="0.2">
      <c r="A32">
        <v>25197.982628354199</v>
      </c>
      <c r="B32" s="2" t="s">
        <v>12</v>
      </c>
      <c r="C32" s="1">
        <f>A32/A43</f>
        <v>3.5214920798938031E-2</v>
      </c>
      <c r="E32">
        <v>17698.0418460494</v>
      </c>
      <c r="F32" s="2" t="s">
        <v>12</v>
      </c>
      <c r="G32" s="1">
        <f>E32/E43</f>
        <v>3.9258955419141019E-2</v>
      </c>
      <c r="I32">
        <v>14498.7315123354</v>
      </c>
      <c r="J32" s="2" t="s">
        <v>12</v>
      </c>
      <c r="K32" s="1">
        <f>I32/I43</f>
        <v>5.7409682673250383E-2</v>
      </c>
      <c r="M32">
        <f t="shared" si="6"/>
        <v>4.3961186297109815E-2</v>
      </c>
      <c r="N32">
        <f t="shared" si="1"/>
        <v>1.1820959990062113E-2</v>
      </c>
      <c r="O32" s="2" t="s">
        <v>12</v>
      </c>
      <c r="R32" s="6">
        <v>5.4928847295149963E-2</v>
      </c>
      <c r="S32" s="6">
        <v>2.5276100091683896E-3</v>
      </c>
      <c r="T32" s="6"/>
      <c r="U32" s="6">
        <v>2.0730927402938495E-2</v>
      </c>
      <c r="V32" s="6">
        <v>5.8936560302511026E-3</v>
      </c>
      <c r="W32" s="6"/>
      <c r="X32" s="23" t="s">
        <v>6</v>
      </c>
      <c r="Y32" s="6"/>
      <c r="Z32" s="6">
        <f t="shared" si="2"/>
        <v>2.6496087814848122</v>
      </c>
    </row>
    <row r="33" spans="1:26" x14ac:dyDescent="0.2">
      <c r="A33">
        <v>13237.9613808269</v>
      </c>
      <c r="B33" s="2" t="s">
        <v>13</v>
      </c>
      <c r="C33" s="1">
        <f>A33/A43</f>
        <v>1.8500439834443511E-2</v>
      </c>
      <c r="E33">
        <v>10871.231133957699</v>
      </c>
      <c r="F33" s="2" t="s">
        <v>13</v>
      </c>
      <c r="G33" s="1">
        <f>E33/E43</f>
        <v>2.4115276828464104E-2</v>
      </c>
      <c r="I33">
        <v>6180.1506446398998</v>
      </c>
      <c r="J33" s="2" t="s">
        <v>13</v>
      </c>
      <c r="K33" s="1">
        <f>I33/I43</f>
        <v>2.447113991177774E-2</v>
      </c>
      <c r="M33">
        <f t="shared" si="6"/>
        <v>2.236228552489512E-2</v>
      </c>
      <c r="N33">
        <f t="shared" si="1"/>
        <v>3.3491862797045361E-3</v>
      </c>
      <c r="O33" s="2" t="s">
        <v>13</v>
      </c>
      <c r="R33" s="6">
        <v>6.2381242262967151E-2</v>
      </c>
      <c r="S33" s="6">
        <v>3.9877649152249553E-3</v>
      </c>
      <c r="T33" s="6"/>
      <c r="U33" s="6">
        <v>2.236228552489512E-2</v>
      </c>
      <c r="V33" s="6">
        <v>3.3491862797045361E-3</v>
      </c>
      <c r="W33" s="6"/>
      <c r="X33" s="22" t="s">
        <v>13</v>
      </c>
      <c r="Y33" s="6"/>
      <c r="Z33" s="6">
        <f t="shared" si="2"/>
        <v>2.7895736414562986</v>
      </c>
    </row>
    <row r="34" spans="1:26" x14ac:dyDescent="0.2">
      <c r="A34">
        <v>26076.442719984698</v>
      </c>
      <c r="B34" s="1" t="s">
        <v>19</v>
      </c>
      <c r="C34" s="1">
        <f>A34/A43</f>
        <v>3.6442594577750231E-2</v>
      </c>
      <c r="E34">
        <v>17681.481844322101</v>
      </c>
      <c r="F34" s="1" t="s">
        <v>19</v>
      </c>
      <c r="G34" s="1">
        <f>E34/E43</f>
        <v>3.9222220938840417E-2</v>
      </c>
      <c r="I34">
        <v>8514.8108881639</v>
      </c>
      <c r="J34" s="1" t="s">
        <v>19</v>
      </c>
      <c r="K34" s="1">
        <f>I34/I43</f>
        <v>3.371554199043772E-2</v>
      </c>
      <c r="M34">
        <f t="shared" si="6"/>
        <v>3.6460119169009458E-2</v>
      </c>
      <c r="N34">
        <f t="shared" si="1"/>
        <v>2.7533813019030729E-3</v>
      </c>
      <c r="O34" s="1" t="s">
        <v>19</v>
      </c>
    </row>
    <row r="35" spans="1:26" x14ac:dyDescent="0.2">
      <c r="A35">
        <v>47428.174947143707</v>
      </c>
      <c r="B35" s="4" t="s">
        <v>20</v>
      </c>
      <c r="C35" s="1">
        <f>A35/A43</f>
        <v>6.6282267474954998E-2</v>
      </c>
      <c r="E35">
        <v>30591.873190980696</v>
      </c>
      <c r="F35" s="4" t="s">
        <v>20</v>
      </c>
      <c r="G35" s="1">
        <f>E35/E43</f>
        <v>6.7860896490128803E-2</v>
      </c>
      <c r="I35">
        <v>27627.382881760299</v>
      </c>
      <c r="J35" s="4" t="s">
        <v>20</v>
      </c>
      <c r="K35" s="1">
        <f>I35/I43</f>
        <v>0.10939434825624748</v>
      </c>
      <c r="M35">
        <f t="shared" si="6"/>
        <v>8.1179170740443771E-2</v>
      </c>
      <c r="N35">
        <f t="shared" si="1"/>
        <v>2.4447805608645585E-2</v>
      </c>
      <c r="O35" s="4" t="s">
        <v>20</v>
      </c>
    </row>
    <row r="36" spans="1:26" x14ac:dyDescent="0.2">
      <c r="A36">
        <v>116821.73218545449</v>
      </c>
      <c r="B36" s="4" t="s">
        <v>21</v>
      </c>
      <c r="C36" s="1">
        <f>A36/A43</f>
        <v>0.16326180183473785</v>
      </c>
      <c r="E36">
        <v>72853.687599231096</v>
      </c>
      <c r="F36" s="4" t="s">
        <v>21</v>
      </c>
      <c r="G36" s="1">
        <f>E36/E43</f>
        <v>0.16160882082085776</v>
      </c>
      <c r="I36">
        <v>53884.585620599697</v>
      </c>
      <c r="J36" s="4" t="s">
        <v>21</v>
      </c>
      <c r="K36" s="1">
        <f>I36/I43</f>
        <v>0.21336328345871483</v>
      </c>
      <c r="M36">
        <f t="shared" si="6"/>
        <v>0.17941130203810349</v>
      </c>
      <c r="N36">
        <f t="shared" si="1"/>
        <v>2.9414891948590028E-2</v>
      </c>
      <c r="O36" s="4" t="s">
        <v>21</v>
      </c>
    </row>
    <row r="37" spans="1:26" x14ac:dyDescent="0.2">
      <c r="A37">
        <v>33498.018072994091</v>
      </c>
      <c r="B37" s="5" t="s">
        <v>22</v>
      </c>
      <c r="C37" s="1">
        <f>A37/A43</f>
        <v>4.6814464108507446E-2</v>
      </c>
      <c r="E37">
        <v>18762.09822676461</v>
      </c>
      <c r="F37" s="5" t="s">
        <v>22</v>
      </c>
      <c r="G37" s="1">
        <f>E37/E43</f>
        <v>4.1619314964978331E-2</v>
      </c>
      <c r="I37">
        <v>19502.662034285997</v>
      </c>
      <c r="J37" s="7" t="s">
        <v>22</v>
      </c>
      <c r="K37" s="1">
        <f>I37/I43</f>
        <v>7.722342038815086E-2</v>
      </c>
      <c r="M37">
        <f t="shared" si="6"/>
        <v>5.5219066487212219E-2</v>
      </c>
      <c r="N37">
        <f t="shared" si="1"/>
        <v>1.9232552784385966E-2</v>
      </c>
      <c r="O37" s="7" t="s">
        <v>22</v>
      </c>
    </row>
    <row r="38" spans="1:26" x14ac:dyDescent="0.2">
      <c r="A38">
        <v>13204.316500395305</v>
      </c>
      <c r="B38" s="5" t="s">
        <v>25</v>
      </c>
      <c r="C38" s="1">
        <f>A38/A43</f>
        <v>1.8453420125875447E-2</v>
      </c>
      <c r="E38">
        <v>9770.3880004532621</v>
      </c>
      <c r="F38" s="5" t="s">
        <v>25</v>
      </c>
      <c r="G38" s="1">
        <f>E38/E43</f>
        <v>2.167331449852615E-2</v>
      </c>
      <c r="I38">
        <v>4148.4199426753594</v>
      </c>
      <c r="J38" s="5" t="s">
        <v>25</v>
      </c>
      <c r="K38" s="1">
        <f>I38/I43</f>
        <v>1.642622820498137E-2</v>
      </c>
      <c r="M38">
        <f t="shared" si="6"/>
        <v>1.8850987609794322E-2</v>
      </c>
      <c r="N38">
        <f t="shared" si="1"/>
        <v>2.6460392232880003E-3</v>
      </c>
      <c r="O38" s="5" t="s">
        <v>25</v>
      </c>
    </row>
    <row r="39" spans="1:26" x14ac:dyDescent="0.2">
      <c r="A39">
        <v>27403.670363554651</v>
      </c>
      <c r="B39" s="5" t="s">
        <v>26</v>
      </c>
      <c r="C39" s="1">
        <f>A39/A43</f>
        <v>3.8297434190897858E-2</v>
      </c>
      <c r="E39">
        <v>23074.278099873249</v>
      </c>
      <c r="F39" s="5" t="s">
        <v>26</v>
      </c>
      <c r="G39" s="1">
        <f>E39/E43</f>
        <v>5.1184874752344241E-2</v>
      </c>
      <c r="I39">
        <v>9281.5319939629062</v>
      </c>
      <c r="J39" s="5" t="s">
        <v>26</v>
      </c>
      <c r="K39" s="1">
        <f>I39/I43</f>
        <v>3.6751477606277984E-2</v>
      </c>
      <c r="M39">
        <f t="shared" si="6"/>
        <v>4.2077928849840025E-2</v>
      </c>
      <c r="N39">
        <f t="shared" si="1"/>
        <v>7.9246352088746825E-3</v>
      </c>
      <c r="O39" s="5" t="s">
        <v>26</v>
      </c>
    </row>
    <row r="40" spans="1:26" x14ac:dyDescent="0.2">
      <c r="A40">
        <v>53080.728329664467</v>
      </c>
      <c r="B40" s="3" t="s">
        <v>23</v>
      </c>
      <c r="C40" s="1">
        <f>A40/A43</f>
        <v>7.4181876845002381E-2</v>
      </c>
      <c r="E40">
        <v>43854.745630319405</v>
      </c>
      <c r="F40" s="3" t="s">
        <v>23</v>
      </c>
      <c r="G40" s="1">
        <f>E40/E43</f>
        <v>9.728146868422051E-2</v>
      </c>
      <c r="I40">
        <v>27270.602308759935</v>
      </c>
      <c r="J40" s="3" t="s">
        <v>23</v>
      </c>
      <c r="K40" s="1">
        <f>I40/I43</f>
        <v>0.10798162746322466</v>
      </c>
      <c r="M40">
        <f t="shared" si="6"/>
        <v>9.3148324330815838E-2</v>
      </c>
      <c r="N40">
        <f t="shared" si="1"/>
        <v>1.7274777774202107E-2</v>
      </c>
      <c r="O40" s="3" t="s">
        <v>23</v>
      </c>
    </row>
    <row r="41" spans="1:26" x14ac:dyDescent="0.2">
      <c r="A41">
        <v>17677.881797001632</v>
      </c>
      <c r="B41" t="s">
        <v>27</v>
      </c>
      <c r="C41" s="1">
        <f>A41/A43</f>
        <v>2.4705359018459681E-2</v>
      </c>
      <c r="E41">
        <v>21075.668829812195</v>
      </c>
      <c r="F41" t="s">
        <v>27</v>
      </c>
      <c r="G41" s="1">
        <f>E41/E43</f>
        <v>4.6751428786053699E-2</v>
      </c>
      <c r="I41">
        <v>8074.9858775912462</v>
      </c>
      <c r="J41" t="s">
        <v>27</v>
      </c>
      <c r="K41" s="1">
        <f>I41/I43</f>
        <v>3.1973995547753931E-2</v>
      </c>
      <c r="M41">
        <f t="shared" si="6"/>
        <v>3.4476927784089104E-2</v>
      </c>
      <c r="N41">
        <f t="shared" si="1"/>
        <v>1.123413549785519E-2</v>
      </c>
      <c r="O41" t="s">
        <v>27</v>
      </c>
    </row>
    <row r="43" spans="1:26" x14ac:dyDescent="0.2">
      <c r="A43">
        <f>SUM(A26:A41)</f>
        <v>715548.46799809043</v>
      </c>
      <c r="C43">
        <f t="shared" ref="C43" si="7">SUM(C26:C41)</f>
        <v>1</v>
      </c>
      <c r="E43">
        <f>SUM(E26:E41)</f>
        <v>450802.66800528724</v>
      </c>
      <c r="G43">
        <f t="shared" ref="G43" si="8">SUM(G26:G41)</f>
        <v>0.99999999999999978</v>
      </c>
      <c r="I43">
        <f>SUM(I26:I41)</f>
        <v>252548.53950082842</v>
      </c>
      <c r="K43">
        <f t="shared" ref="K43" si="9">SUM(K26:K41)</f>
        <v>1</v>
      </c>
    </row>
  </sheetData>
  <mergeCells count="10">
    <mergeCell ref="A25:C25"/>
    <mergeCell ref="E25:G25"/>
    <mergeCell ref="I3:K3"/>
    <mergeCell ref="I25:K25"/>
    <mergeCell ref="A24:O24"/>
    <mergeCell ref="A2:O2"/>
    <mergeCell ref="R17:S17"/>
    <mergeCell ref="U17:V17"/>
    <mergeCell ref="A3:C3"/>
    <mergeCell ref="E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2017-05-25 12hr 43min_boxed</vt:lpstr>
      <vt:lpstr>2017-05-25 14hr 01min_boxed</vt:lpstr>
      <vt:lpstr>2017-05-30(2 gels data) </vt:lpstr>
      <vt:lpstr>combine 3 set of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Lu, Chen</cp:lastModifiedBy>
  <dcterms:created xsi:type="dcterms:W3CDTF">2017-05-30T18:39:17Z</dcterms:created>
  <dcterms:modified xsi:type="dcterms:W3CDTF">2017-08-13T22:05:36Z</dcterms:modified>
</cp:coreProperties>
</file>