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.vilches\Desktop\Hackathon 2 - Luis Vilches -Desafio 2\5. Entregable (output.xlsx)\"/>
    </mc:Choice>
  </mc:AlternateContent>
  <xr:revisionPtr revIDLastSave="0" documentId="13_ncr:1_{BEC4B42F-D9D3-4BD0-9030-606B4FB30F38}" xr6:coauthVersionLast="47" xr6:coauthVersionMax="47" xr10:uidLastSave="{00000000-0000-0000-0000-000000000000}"/>
  <bookViews>
    <workbookView xWindow="-108" yWindow="-108" windowWidth="23256" windowHeight="12456" xr2:uid="{7A3EA30B-EE51-364F-9F8B-BC138A66D4DE}"/>
  </bookViews>
  <sheets>
    <sheet name="Proceso" sheetId="2" r:id="rId1"/>
    <sheet name="Subproceso" sheetId="1" r:id="rId2"/>
    <sheet name="Output Volting" sheetId="3" r:id="rId3"/>
  </sheets>
  <definedNames>
    <definedName name="_xlnm._FilterDatabase" localSheetId="1" hidden="1">Subproceso!$A$1:$N$72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" l="1"/>
  <c r="C35" i="1"/>
  <c r="C36" i="1" s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 s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5" i="1"/>
  <c r="N66" i="1"/>
  <c r="N67" i="1"/>
  <c r="N68" i="1"/>
  <c r="N69" i="1"/>
  <c r="N70" i="1"/>
  <c r="N71" i="1"/>
  <c r="N2" i="1"/>
  <c r="N3" i="1" s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5" i="1"/>
  <c r="D36" i="1" s="1"/>
  <c r="E35" i="1"/>
  <c r="E36" i="1" s="1"/>
  <c r="F35" i="1"/>
  <c r="F36" i="1" s="1"/>
  <c r="G35" i="1"/>
  <c r="G36" i="1" s="1"/>
  <c r="H35" i="1"/>
  <c r="H36" i="1" s="1"/>
  <c r="I35" i="1"/>
  <c r="I36" i="1" s="1"/>
  <c r="J35" i="1"/>
  <c r="J36" i="1" s="1"/>
  <c r="K35" i="1"/>
  <c r="K36" i="1" s="1"/>
  <c r="L35" i="1"/>
  <c r="L36" i="1" s="1"/>
  <c r="M35" i="1"/>
  <c r="M36" i="1" s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7" i="1"/>
  <c r="E57" i="1"/>
  <c r="F57" i="1"/>
  <c r="G57" i="1"/>
  <c r="H57" i="1"/>
  <c r="I57" i="1"/>
  <c r="J57" i="1"/>
  <c r="K57" i="1"/>
  <c r="L57" i="1"/>
  <c r="M57" i="1"/>
  <c r="M64" i="1" s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D62" i="1"/>
  <c r="E62" i="1"/>
  <c r="F62" i="1"/>
  <c r="G62" i="1"/>
  <c r="H62" i="1"/>
  <c r="I62" i="1"/>
  <c r="J62" i="1"/>
  <c r="K62" i="1"/>
  <c r="L62" i="1"/>
  <c r="M62" i="1"/>
  <c r="D63" i="1"/>
  <c r="E63" i="1"/>
  <c r="F63" i="1"/>
  <c r="G63" i="1"/>
  <c r="H63" i="1"/>
  <c r="I63" i="1"/>
  <c r="J63" i="1"/>
  <c r="K63" i="1"/>
  <c r="L63" i="1"/>
  <c r="M63" i="1"/>
  <c r="D65" i="1"/>
  <c r="E65" i="1"/>
  <c r="F65" i="1"/>
  <c r="G65" i="1"/>
  <c r="G72" i="1" s="1"/>
  <c r="H65" i="1"/>
  <c r="I65" i="1"/>
  <c r="J65" i="1"/>
  <c r="K65" i="1"/>
  <c r="L65" i="1"/>
  <c r="M65" i="1"/>
  <c r="D66" i="1"/>
  <c r="E66" i="1"/>
  <c r="F66" i="1"/>
  <c r="G66" i="1"/>
  <c r="H66" i="1"/>
  <c r="I66" i="1"/>
  <c r="J66" i="1"/>
  <c r="K66" i="1"/>
  <c r="L66" i="1"/>
  <c r="M66" i="1"/>
  <c r="D67" i="1"/>
  <c r="E67" i="1"/>
  <c r="F67" i="1"/>
  <c r="G67" i="1"/>
  <c r="H67" i="1"/>
  <c r="I67" i="1"/>
  <c r="J67" i="1"/>
  <c r="K67" i="1"/>
  <c r="L67" i="1"/>
  <c r="M67" i="1"/>
  <c r="D68" i="1"/>
  <c r="E68" i="1"/>
  <c r="F68" i="1"/>
  <c r="G68" i="1"/>
  <c r="H68" i="1"/>
  <c r="I68" i="1"/>
  <c r="J68" i="1"/>
  <c r="K68" i="1"/>
  <c r="L68" i="1"/>
  <c r="M68" i="1"/>
  <c r="D69" i="1"/>
  <c r="E69" i="1"/>
  <c r="F69" i="1"/>
  <c r="G69" i="1"/>
  <c r="H69" i="1"/>
  <c r="I69" i="1"/>
  <c r="J69" i="1"/>
  <c r="K69" i="1"/>
  <c r="L69" i="1"/>
  <c r="M69" i="1"/>
  <c r="D70" i="1"/>
  <c r="E70" i="1"/>
  <c r="F70" i="1"/>
  <c r="G70" i="1"/>
  <c r="H70" i="1"/>
  <c r="I70" i="1"/>
  <c r="J70" i="1"/>
  <c r="K70" i="1"/>
  <c r="L70" i="1"/>
  <c r="M70" i="1"/>
  <c r="D71" i="1"/>
  <c r="E71" i="1"/>
  <c r="F71" i="1"/>
  <c r="G71" i="1"/>
  <c r="H71" i="1"/>
  <c r="I71" i="1"/>
  <c r="J71" i="1"/>
  <c r="K71" i="1"/>
  <c r="L71" i="1"/>
  <c r="M71" i="1"/>
  <c r="M2" i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F2" i="1"/>
  <c r="E2" i="1"/>
  <c r="E3" i="1" s="1"/>
  <c r="D2" i="1"/>
  <c r="D3" i="1" s="1"/>
  <c r="C2" i="1"/>
  <c r="C3" i="1" s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D72" i="1" l="1"/>
  <c r="J64" i="1"/>
  <c r="M72" i="1"/>
  <c r="F72" i="1"/>
  <c r="L64" i="1"/>
  <c r="E72" i="1"/>
  <c r="K64" i="1"/>
  <c r="C64" i="1"/>
  <c r="I64" i="1"/>
  <c r="H64" i="1"/>
  <c r="G64" i="1"/>
  <c r="F64" i="1"/>
  <c r="N72" i="1"/>
  <c r="E64" i="1"/>
  <c r="D64" i="1"/>
  <c r="L72" i="1"/>
  <c r="N64" i="1"/>
  <c r="K72" i="1"/>
  <c r="J72" i="1"/>
  <c r="C72" i="1"/>
  <c r="I72" i="1"/>
  <c r="H72" i="1"/>
  <c r="M3" i="1"/>
  <c r="M11" i="1" s="1"/>
  <c r="J11" i="1"/>
  <c r="F3" i="1"/>
  <c r="F11" i="1" s="1"/>
  <c r="K11" i="1"/>
  <c r="E11" i="1"/>
  <c r="C45" i="1"/>
  <c r="G11" i="1"/>
  <c r="J45" i="1"/>
  <c r="F19" i="1"/>
  <c r="N56" i="1"/>
  <c r="I45" i="1"/>
  <c r="E19" i="1"/>
  <c r="I11" i="1"/>
  <c r="F56" i="1"/>
  <c r="H11" i="1"/>
  <c r="H56" i="1"/>
  <c r="F45" i="1"/>
  <c r="H45" i="1"/>
  <c r="D19" i="1"/>
  <c r="N34" i="1"/>
  <c r="G56" i="1"/>
  <c r="G45" i="1"/>
  <c r="M34" i="1"/>
  <c r="C19" i="1"/>
  <c r="L34" i="1"/>
  <c r="L11" i="1"/>
  <c r="E56" i="1"/>
  <c r="E45" i="1"/>
  <c r="K34" i="1"/>
  <c r="I56" i="1"/>
  <c r="D56" i="1"/>
  <c r="D45" i="1"/>
  <c r="J34" i="1"/>
  <c r="C56" i="1"/>
  <c r="I34" i="1"/>
  <c r="H34" i="1"/>
  <c r="G34" i="1"/>
  <c r="M19" i="1"/>
  <c r="N11" i="1"/>
  <c r="N45" i="1"/>
  <c r="F34" i="1"/>
  <c r="L19" i="1"/>
  <c r="E34" i="1"/>
  <c r="K19" i="1"/>
  <c r="J56" i="1"/>
  <c r="D34" i="1"/>
  <c r="J19" i="1"/>
  <c r="C11" i="1"/>
  <c r="C34" i="1"/>
  <c r="D11" i="1"/>
  <c r="M56" i="1"/>
  <c r="K45" i="1"/>
  <c r="M45" i="1"/>
  <c r="I19" i="1"/>
  <c r="L56" i="1"/>
  <c r="L45" i="1"/>
  <c r="H19" i="1"/>
  <c r="K56" i="1"/>
  <c r="G19" i="1"/>
  <c r="N19" i="1"/>
</calcChain>
</file>

<file path=xl/sharedStrings.xml><?xml version="1.0" encoding="utf-8"?>
<sst xmlns="http://schemas.openxmlformats.org/spreadsheetml/2006/main" count="256" uniqueCount="95">
  <si>
    <t>proceso</t>
  </si>
  <si>
    <t>subproceso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</si>
  <si>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</si>
  <si>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</si>
  <si>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</si>
  <si>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</si>
  <si>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</si>
  <si>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</si>
  <si>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</si>
  <si>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</si>
  <si>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</si>
  <si>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</si>
  <si>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</si>
  <si>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</si>
  <si>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ADM OPERACIÓN Y GESTIÓN</t>
  </si>
  <si>
    <t>ADM OPERACIÓN Y GESTIÓN LLANO</t>
  </si>
  <si>
    <t>ADMINISTRACIÓN MINA</t>
  </si>
  <si>
    <t>ADM OPERACIÓN Y GESTIÓN ESP</t>
  </si>
  <si>
    <t>ADM OPERACIÓN Y GESTIÓN ESP SUR</t>
  </si>
  <si>
    <t>ADM OPERACIÓN Y GESTIÓN MIR</t>
  </si>
  <si>
    <t>ADM OPERACIÓN Y GESTIÓN TC</t>
  </si>
  <si>
    <t>ADM OPERACIÓN Y GESTIÓN TES SUR</t>
  </si>
  <si>
    <t>ADMINISTRACIÓN DESARROLLO MINA</t>
  </si>
  <si>
    <t>CARGUÍO</t>
  </si>
  <si>
    <t>CARGUÍO ESPERANZA</t>
  </si>
  <si>
    <t>CARGUÍO ESPERANZA SUR</t>
  </si>
  <si>
    <t>CARGUÍO LLANO</t>
  </si>
  <si>
    <t>CARGUÍO MIRADOR</t>
  </si>
  <si>
    <t>CARGUÍO TESORO CENTRAL</t>
  </si>
  <si>
    <t>CARGUÍO TESORO SUR</t>
  </si>
  <si>
    <t>CONTRATISTAS</t>
  </si>
  <si>
    <t>ADM OPERACIÓN Y GESTIÓN OXE</t>
  </si>
  <si>
    <t>CARGUÍO ENCUENTRO</t>
  </si>
  <si>
    <t>PERFORACIÓN ENCUENTRO</t>
  </si>
  <si>
    <t>SERVICIOS TERCEROS ESP</t>
  </si>
  <si>
    <t>SERVICIOS TERCEROS ESP SUR</t>
  </si>
  <si>
    <t>SERVICIOS TERCEROS LLANO</t>
  </si>
  <si>
    <t>SERVICIOS TERCEROS MIR</t>
  </si>
  <si>
    <t>SERVICIOS TERCEROS OXE</t>
  </si>
  <si>
    <t>SERVICIOS TERCEROS TC</t>
  </si>
  <si>
    <t>SERVICIOS TERCEROS TES SUR</t>
  </si>
  <si>
    <t>SERVICIOS Y EQUIPOS DE APOYO ENCUENTRO</t>
  </si>
  <si>
    <t>TRANSPORTE ENCUENTRO</t>
  </si>
  <si>
    <t>TRONADURA ENCUENTRO</t>
  </si>
  <si>
    <t>IFRIC20</t>
  </si>
  <si>
    <t>MINA STRIPPING ESPERANZA</t>
  </si>
  <si>
    <t>PERFORACIÓN</t>
  </si>
  <si>
    <t>PERFORACIÓN ESPERANZA</t>
  </si>
  <si>
    <t>PERFORACIÓN ESPERANZA SUR</t>
  </si>
  <si>
    <t>PERFORACIÓN LLANO</t>
  </si>
  <si>
    <t>PERFORACIÓN MIRADOR</t>
  </si>
  <si>
    <t>PERFORACIÓN TESORO CENTRAL</t>
  </si>
  <si>
    <t>PERFORACIÓN TESORO NOR ESTE</t>
  </si>
  <si>
    <t>PERFORACIÓN TESORO SUR</t>
  </si>
  <si>
    <t>SERVICIOS/EQUIPOS DE APOYO</t>
  </si>
  <si>
    <t>EQUIPOS  AUXILIARES</t>
  </si>
  <si>
    <t>EQUIPOS DE SOPORTE (APOYO)</t>
  </si>
  <si>
    <t>MANTENIMIENTO MINA</t>
  </si>
  <si>
    <t>SERVICIOS DE APOYO MINA</t>
  </si>
  <si>
    <t>SERVICIOS Y EQUIPOS DE APOYO ESP SUR</t>
  </si>
  <si>
    <t>SERVICIOS Y EQUIPOS DE APOYO ESPERANZA</t>
  </si>
  <si>
    <t>SERVICIOS Y EQUIPOS DE APOYO LLANO</t>
  </si>
  <si>
    <t>SERVICIOS Y EQUIPOS DE APOYO MIRADOR</t>
  </si>
  <si>
    <t>SERVICIOS Y EQUIPOS DE APOYO TES SUR</t>
  </si>
  <si>
    <t>SERVICIOS Y EQUIPOS DE APOYO TESORO C.</t>
  </si>
  <si>
    <t>TRANSPORTE</t>
  </si>
  <si>
    <t>TRANSPORTE ESPERANZA</t>
  </si>
  <si>
    <t>TRANSPORTE ESPERANZA SUR</t>
  </si>
  <si>
    <t>TRANSPORTE LLANO</t>
  </si>
  <si>
    <t>TRANSPORTE MIRADOR</t>
  </si>
  <si>
    <t>TRANSPORTE TESORO CENTRAL</t>
  </si>
  <si>
    <t>TRANSPORTE TESORO SUR</t>
  </si>
  <si>
    <t>TRONADURA</t>
  </si>
  <si>
    <t>TRONADURA ESPERANZA</t>
  </si>
  <si>
    <t>TRONADURA ESPERANZA SUR</t>
  </si>
  <si>
    <t>TRONADURA LLANO</t>
  </si>
  <si>
    <t>TRONADURA MIRADOR</t>
  </si>
  <si>
    <t>TRONADURA TESORO CENTRAL</t>
  </si>
  <si>
    <t>TRONADURA TESORO NOR ESTE</t>
  </si>
  <si>
    <t>TRONADURA TESORO SUR</t>
  </si>
  <si>
    <t>January-2023</t>
  </si>
  <si>
    <t>February-2023</t>
  </si>
  <si>
    <t>March-2023</t>
  </si>
  <si>
    <t>April-2023</t>
  </si>
  <si>
    <t>May-2023</t>
  </si>
  <si>
    <t>June-2023</t>
  </si>
  <si>
    <t>July-2023</t>
  </si>
  <si>
    <t>August-2023</t>
  </si>
  <si>
    <t>September-2023</t>
  </si>
  <si>
    <t>October-2023</t>
  </si>
  <si>
    <t>November-2023</t>
  </si>
  <si>
    <t>December-2023</t>
  </si>
  <si>
    <t>TOTAL</t>
  </si>
  <si>
    <t>Total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</si>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</sst>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9180-645F-024B-9BD1-D70716289839}">
  <dimension ref="A1:M10"/>
  <sheetViews>
    <sheetView tabSelected="1" workbookViewId="0">
      <selection activeCell="C15" sqref="C15"/>
    </sheetView>
  </sheetViews>
  <sheetFormatPr baseColWidth="10" defaultRowHeight="15.6" x14ac:dyDescent="0.3"/>
  <cols>
    <col min="1" max="1" width="26.8984375" bestFit="1" customWidth="1"/>
    <col min="2" max="13" width="12.5" bestFit="1" customWidth="1"/>
  </cols>
  <sheetData>
    <row r="1" spans="1:13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3">
      <c r="A2" t="s">
        <v>14</v>
      </c>
      <c r="B2" s="6" t="s">
        <v>94</v>
      </c>
      <c r="C2" s="6" t="s">
        <v>94</v>
      </c>
      <c r="D2" s="6" t="s">
        <v>94</v>
      </c>
      <c r="E2" s="6" t="s">
        <v>94</v>
      </c>
      <c r="F2" s="6" t="s">
        <v>94</v>
      </c>
      <c r="G2" s="6" t="s">
        <v>94</v>
      </c>
      <c r="H2" s="6" t="s">
        <v>94</v>
      </c>
      <c r="I2" s="6" t="s">
        <v>94</v>
      </c>
      <c r="J2" s="6" t="s">
        <v>94</v>
      </c>
      <c r="K2" s="6" t="s">
        <v>94</v>
      </c>
      <c r="L2" s="6" t="s">
        <v>94</v>
      </c>
      <c r="M2" s="6" t="s">
        <v>94</v>
      </c>
    </row>
    <row r="3" spans="1:13" x14ac:dyDescent="0.3">
      <c r="A3" t="s">
        <v>16</v>
      </c>
      <c r="B3" s="6">
        <v>1737271.7263401707</v>
      </c>
      <c r="C3" s="6">
        <v>1646129.2362699672</v>
      </c>
      <c r="D3" s="6">
        <v>1638856.8993197239</v>
      </c>
      <c r="E3" s="6">
        <v>1559349.3406575236</v>
      </c>
      <c r="F3" s="6">
        <v>1570468.3467881617</v>
      </c>
      <c r="G3" s="6">
        <v>1576989.1314150714</v>
      </c>
      <c r="H3" s="6">
        <v>1595443.9473969382</v>
      </c>
      <c r="I3" s="6">
        <v>1611817.4298805238</v>
      </c>
      <c r="J3" s="6">
        <v>1593940.450740169</v>
      </c>
      <c r="K3" s="6">
        <v>1606974.4960382357</v>
      </c>
      <c r="L3" s="6">
        <v>1588467.1255421638</v>
      </c>
      <c r="M3" s="6">
        <v>1590200.8149755497</v>
      </c>
    </row>
    <row r="4" spans="1:13" x14ac:dyDescent="0.3">
      <c r="A4" t="s">
        <v>23</v>
      </c>
      <c r="B4" s="6">
        <v>186506445210.63528</v>
      </c>
      <c r="C4" s="6">
        <v>243532789186.59079</v>
      </c>
      <c r="D4" s="6">
        <v>262092690467.04724</v>
      </c>
      <c r="E4" s="6">
        <v>190332418596.439</v>
      </c>
      <c r="F4" s="6">
        <v>96362857021.20668</v>
      </c>
      <c r="G4" s="6">
        <v>25374940846.593811</v>
      </c>
      <c r="H4" s="6">
        <v>52083586030.434349</v>
      </c>
      <c r="I4" s="6">
        <v>71096033690.48349</v>
      </c>
      <c r="J4" s="6">
        <v>85045228996.117584</v>
      </c>
      <c r="K4" s="6">
        <v>95072909795.83577</v>
      </c>
      <c r="L4" s="6">
        <v>78931807813.376724</v>
      </c>
      <c r="M4" s="6">
        <v>122909302631.75168</v>
      </c>
    </row>
    <row r="5" spans="1:13" x14ac:dyDescent="0.3">
      <c r="A5" t="s">
        <v>30</v>
      </c>
      <c r="B5" s="6">
        <v>2059726.7458424463</v>
      </c>
      <c r="C5" s="6">
        <v>1963269.7624636509</v>
      </c>
      <c r="D5" s="6">
        <v>1977997.4871854116</v>
      </c>
      <c r="E5" s="6">
        <v>2001474.9521815968</v>
      </c>
      <c r="F5" s="6">
        <v>2054709.124096181</v>
      </c>
      <c r="G5" s="6">
        <v>2457233.3776497175</v>
      </c>
      <c r="H5" s="6">
        <v>2210329.1688978467</v>
      </c>
      <c r="I5" s="6">
        <v>2078615.3755773399</v>
      </c>
      <c r="J5" s="6">
        <v>1976381.6529979622</v>
      </c>
      <c r="K5" s="6">
        <v>2313997.095335409</v>
      </c>
      <c r="L5" s="6">
        <v>2584392.8731511296</v>
      </c>
      <c r="M5" s="6">
        <v>1471271.2504348862</v>
      </c>
    </row>
    <row r="6" spans="1:13" x14ac:dyDescent="0.3">
      <c r="A6" t="s">
        <v>44</v>
      </c>
      <c r="B6" s="6">
        <v>-5.9475644837486916</v>
      </c>
      <c r="C6" s="6">
        <v>-5.9475644837486916</v>
      </c>
      <c r="D6" s="6">
        <v>-5.9475644837486916</v>
      </c>
      <c r="E6" s="6">
        <v>-5.9475644837486916</v>
      </c>
      <c r="F6" s="6">
        <v>-5.9475644837486916</v>
      </c>
      <c r="G6" s="6">
        <v>-5.9475644837486916</v>
      </c>
      <c r="H6" s="6">
        <v>-5.9475644837486916</v>
      </c>
      <c r="I6" s="6">
        <v>-5.9475644837486916</v>
      </c>
      <c r="J6" s="6">
        <v>-5.9475644837486916</v>
      </c>
      <c r="K6" s="6">
        <v>-5.9475644837486916</v>
      </c>
      <c r="L6" s="6">
        <v>-5.9475644837486916</v>
      </c>
      <c r="M6" s="6">
        <v>-5.9475644837486916</v>
      </c>
    </row>
    <row r="7" spans="1:13" x14ac:dyDescent="0.3">
      <c r="A7" t="s">
        <v>46</v>
      </c>
      <c r="B7" s="6">
        <v>-137554274.77632153</v>
      </c>
      <c r="C7" s="6">
        <v>-138811732.32848132</v>
      </c>
      <c r="D7" s="6">
        <v>-281166773.14400822</v>
      </c>
      <c r="E7" s="6">
        <v>-736222148.36898375</v>
      </c>
      <c r="F7" s="6">
        <v>-112535926.9161613</v>
      </c>
      <c r="G7" s="6">
        <v>-415167026.41943663</v>
      </c>
      <c r="H7" s="6">
        <v>-398764921.26466513</v>
      </c>
      <c r="I7" s="6">
        <v>-271330897.08648276</v>
      </c>
      <c r="J7" s="6">
        <v>-310103303.39317322</v>
      </c>
      <c r="K7" s="6">
        <v>-446721062.01051748</v>
      </c>
      <c r="L7" s="6">
        <v>-529801968.58063698</v>
      </c>
      <c r="M7" s="6">
        <v>-705761017.23548412</v>
      </c>
    </row>
    <row r="8" spans="1:13" x14ac:dyDescent="0.3">
      <c r="A8" t="s">
        <v>54</v>
      </c>
      <c r="B8" s="6">
        <v>4475392.8911955897</v>
      </c>
      <c r="C8" s="6">
        <v>4187236.0084497612</v>
      </c>
      <c r="D8" s="6">
        <v>4166815.495075956</v>
      </c>
      <c r="E8" s="6">
        <v>4111581.0900000916</v>
      </c>
      <c r="F8" s="6">
        <v>4172159.3880066634</v>
      </c>
      <c r="G8" s="6">
        <v>4201338.6021805732</v>
      </c>
      <c r="H8" s="6">
        <v>4502873.6210995913</v>
      </c>
      <c r="I8" s="6">
        <v>4563075.5550113004</v>
      </c>
      <c r="J8" s="6">
        <v>4496752.7649409566</v>
      </c>
      <c r="K8" s="6">
        <v>4534141.7736107493</v>
      </c>
      <c r="L8" s="6">
        <v>4447487.9278436769</v>
      </c>
      <c r="M8" s="6">
        <v>4305599.6276836619</v>
      </c>
    </row>
    <row r="9" spans="1:13" x14ac:dyDescent="0.3">
      <c r="A9" t="s">
        <v>65</v>
      </c>
      <c r="B9" s="6">
        <v>1321652235.0696526</v>
      </c>
      <c r="C9" s="6">
        <v>1137860507.0799019</v>
      </c>
      <c r="D9" s="6">
        <v>1074290000.9941835</v>
      </c>
      <c r="E9" s="6">
        <v>49145845.386102997</v>
      </c>
      <c r="F9" s="6">
        <v>1523394488.2740335</v>
      </c>
      <c r="G9" s="6">
        <v>1058081461.0835431</v>
      </c>
      <c r="H9" s="6">
        <v>1229485182.1332972</v>
      </c>
      <c r="I9" s="6">
        <v>1637194739.7217331</v>
      </c>
      <c r="J9" s="6">
        <v>1354279598.9890237</v>
      </c>
      <c r="K9" s="6">
        <v>1162750036.5190861</v>
      </c>
      <c r="L9" s="6">
        <v>829927260.71028507</v>
      </c>
      <c r="M9" s="6">
        <v>452208091.59624892</v>
      </c>
    </row>
    <row r="10" spans="1:13" x14ac:dyDescent="0.3">
      <c r="A10" t="s">
        <v>72</v>
      </c>
      <c r="B10" s="6">
        <v>1316796.3433154183</v>
      </c>
      <c r="C10" s="6">
        <v>1637061.5405255875</v>
      </c>
      <c r="D10" s="6">
        <v>2159352.6949406974</v>
      </c>
      <c r="E10" s="6">
        <v>1691092.7112618678</v>
      </c>
      <c r="F10" s="6">
        <v>1713637.7000178485</v>
      </c>
      <c r="G10" s="6">
        <v>1672490.1187436837</v>
      </c>
      <c r="H10" s="6">
        <v>2055264.4495949273</v>
      </c>
      <c r="I10" s="6">
        <v>2020007.1250032596</v>
      </c>
      <c r="J10" s="6">
        <v>1476023.9788807645</v>
      </c>
      <c r="K10" s="6">
        <v>2042857.1590225296</v>
      </c>
      <c r="L10" s="6">
        <v>2071325.9696802364</v>
      </c>
      <c r="M10" s="6">
        <v>648564.81768853206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6D56-57A7-3C44-9A59-152A8D036EB2}">
  <sheetPr filterMode="1"/>
  <dimension ref="A1:O72"/>
  <sheetViews>
    <sheetView zoomScale="85" zoomScaleNormal="85" workbookViewId="0">
      <selection activeCell="B48" sqref="B47:B48"/>
    </sheetView>
  </sheetViews>
  <sheetFormatPr baseColWidth="10" defaultRowHeight="15.6" x14ac:dyDescent="0.3"/>
  <cols>
    <col min="1" max="1" width="26.8984375" bestFit="1" customWidth="1"/>
    <col min="2" max="2" width="39.19921875" bestFit="1" customWidth="1"/>
    <col min="3" max="14" width="13.29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s="3" t="str">
        <f>IFERROR(VLOOKUP(B2,'Output Volting'!$A$1:$M$54,2,FALSE),"0")</f>
        <v>0</v>
      </c>
      <c r="D2" s="3" t="str">
        <f>IFERROR(VLOOKUP(B2,'Output Volting'!$A$1:$M$54,3,FALSE),"0")</f>
        <v>0</v>
      </c>
      <c r="E2" s="3" t="str">
        <f>IFERROR(VLOOKUP(B2,'Output Volting'!$A$1:$M$54,4,FALSE),"0")</f>
        <v>0</v>
      </c>
      <c r="F2" s="3" t="str">
        <f>IFERROR(VLOOKUP(B2,'Output Volting'!$A$1:$M$54,5,FALSE),"0")</f>
        <v>0</v>
      </c>
      <c r="G2" s="3" t="str">
        <f>IFERROR(VLOOKUP(B2,'Output Volting'!$A$1:$M$54,6,FALSE),"0")</f>
        <v>0</v>
      </c>
      <c r="H2" s="3" t="str">
        <f>IFERROR(VLOOKUP(B2,'Output Volting'!$A$1:$M$54,7,FALSE),"0")</f>
        <v>0</v>
      </c>
      <c r="I2" s="3" t="str">
        <f>IFERROR(VLOOKUP(B2,'Output Volting'!$A$1:$M$54,8,FALSE),"0")</f>
        <v>0</v>
      </c>
      <c r="J2" s="3" t="str">
        <f>IFERROR(VLOOKUP(B2,'Output Volting'!$A$1:$M$54,9,FALSE),"0")</f>
        <v>0</v>
      </c>
      <c r="K2" s="3" t="str">
        <f>IFERROR(VLOOKUP(B2,'Output Volting'!$A$1:$M$54,10,FALSE),"0")</f>
        <v>0</v>
      </c>
      <c r="L2" s="3" t="str">
        <f>IFERROR(VLOOKUP(B2,'Output Volting'!$A$1:$M$54,11,FALSE),"0")</f>
        <v>0</v>
      </c>
      <c r="M2" s="3" t="str">
        <f>IFERROR(VLOOKUP(B2,'Output Volting'!$A$1:$M$54,12,FALSE),"0")</f>
        <v>0</v>
      </c>
      <c r="N2" s="3" t="str">
        <f>IFERROR(VLOOKUP(B2,'Output Volting'!$A$1:$M$54,13,FALSE),"0")</f>
        <v>0</v>
      </c>
    </row>
    <row r="3" spans="1:14" s="4" customFormat="1" hidden="1" x14ac:dyDescent="0.3">
      <c r="A3" s="4" t="s">
        <v>14</v>
      </c>
      <c r="B3" s="4" t="s">
        <v>93</v>
      </c>
      <c r="C3" s="5" t="str">
        <f>C2</f>
        <v>0</v>
      </c>
      <c r="D3" s="5" t="str">
        <f t="shared" ref="D3:N3" si="0">D2</f>
        <v>0</v>
      </c>
      <c r="E3" s="5" t="str">
        <f t="shared" si="0"/>
        <v>0</v>
      </c>
      <c r="F3" s="5" t="str">
        <f t="shared" si="0"/>
        <v>0</v>
      </c>
      <c r="G3" s="5" t="str">
        <f t="shared" si="0"/>
        <v>0</v>
      </c>
      <c r="H3" s="5" t="str">
        <f t="shared" si="0"/>
        <v>0</v>
      </c>
      <c r="I3" s="5" t="str">
        <f t="shared" si="0"/>
        <v>0</v>
      </c>
      <c r="J3" s="5" t="str">
        <f t="shared" si="0"/>
        <v>0</v>
      </c>
      <c r="K3" s="5" t="str">
        <f t="shared" si="0"/>
        <v>0</v>
      </c>
      <c r="L3" s="5" t="str">
        <f t="shared" si="0"/>
        <v>0</v>
      </c>
      <c r="M3" s="5" t="str">
        <f t="shared" si="0"/>
        <v>0</v>
      </c>
      <c r="N3" s="5" t="str">
        <f t="shared" si="0"/>
        <v>0</v>
      </c>
    </row>
    <row r="4" spans="1:14" x14ac:dyDescent="0.3">
      <c r="A4" t="s">
        <v>16</v>
      </c>
      <c r="B4" t="s">
        <v>17</v>
      </c>
      <c r="C4" s="3">
        <f>IFERROR(VLOOKUP(B4,'Output Volting'!$A$1:$M$54,2,FALSE),"0")</f>
        <v>1216775.66116569</v>
      </c>
      <c r="D4" s="3">
        <f>IFERROR(VLOOKUP(B4,'Output Volting'!$A$1:$M$54,3,FALSE),"0")</f>
        <v>1216775.66116569</v>
      </c>
      <c r="E4" s="3">
        <f>IFERROR(VLOOKUP(B4,'Output Volting'!$A$1:$M$54,4,FALSE),"0")</f>
        <v>1216775.66116569</v>
      </c>
      <c r="F4" s="3">
        <f>IFERROR(VLOOKUP(B4,'Output Volting'!$A$1:$M$54,5,FALSE),"0")</f>
        <v>1216775.66116569</v>
      </c>
      <c r="G4" s="3">
        <f>IFERROR(VLOOKUP(B4,'Output Volting'!$A$1:$M$54,6,FALSE),"0")</f>
        <v>1216775.66116569</v>
      </c>
      <c r="H4" s="3">
        <f>IFERROR(VLOOKUP(B4,'Output Volting'!$A$1:$M$54,7,FALSE),"0")</f>
        <v>1216775.66116569</v>
      </c>
      <c r="I4" s="3">
        <f>IFERROR(VLOOKUP(B4,'Output Volting'!$A$1:$M$54,8,FALSE),"0")</f>
        <v>1216775.66116569</v>
      </c>
      <c r="J4" s="3">
        <f>IFERROR(VLOOKUP(B4,'Output Volting'!$A$1:$M$54,9,FALSE),"0")</f>
        <v>1216775.66116569</v>
      </c>
      <c r="K4" s="3">
        <f>IFERROR(VLOOKUP(B4,'Output Volting'!$A$1:$M$54,10,FALSE),"0")</f>
        <v>1216775.66116569</v>
      </c>
      <c r="L4" s="3">
        <f>IFERROR(VLOOKUP(B4,'Output Volting'!$A$1:$M$54,11,FALSE),"0")</f>
        <v>1216775.66116569</v>
      </c>
      <c r="M4" s="3">
        <f>IFERROR(VLOOKUP(B4,'Output Volting'!$A$1:$M$54,12,FALSE),"0")</f>
        <v>1216775.66116569</v>
      </c>
      <c r="N4" s="3">
        <f>IFERROR(VLOOKUP(B4,'Output Volting'!$A$1:$M$54,13,FALSE),"0")</f>
        <v>1216775.66116569</v>
      </c>
    </row>
    <row r="5" spans="1:14" x14ac:dyDescent="0.3">
      <c r="A5" t="s">
        <v>16</v>
      </c>
      <c r="B5" t="s">
        <v>18</v>
      </c>
      <c r="C5" s="3">
        <f>IFERROR(VLOOKUP(B5,'Output Volting'!$A$1:$M$54,2,FALSE),"0")</f>
        <v>5455.0846787915043</v>
      </c>
      <c r="D5" s="3">
        <f>IFERROR(VLOOKUP(B5,'Output Volting'!$A$1:$M$54,3,FALSE),"0")</f>
        <v>5455.0846787915043</v>
      </c>
      <c r="E5" s="3">
        <f>IFERROR(VLOOKUP(B5,'Output Volting'!$A$1:$M$54,4,FALSE),"0")</f>
        <v>5455.0846787915043</v>
      </c>
      <c r="F5" s="3">
        <f>IFERROR(VLOOKUP(B5,'Output Volting'!$A$1:$M$54,5,FALSE),"0")</f>
        <v>5455.0846787915043</v>
      </c>
      <c r="G5" s="3">
        <f>IFERROR(VLOOKUP(B5,'Output Volting'!$A$1:$M$54,6,FALSE),"0")</f>
        <v>5455.0846787915043</v>
      </c>
      <c r="H5" s="3">
        <f>IFERROR(VLOOKUP(B5,'Output Volting'!$A$1:$M$54,7,FALSE),"0")</f>
        <v>5455.0846787915043</v>
      </c>
      <c r="I5" s="3">
        <f>IFERROR(VLOOKUP(B5,'Output Volting'!$A$1:$M$54,8,FALSE),"0")</f>
        <v>5455.0846787915043</v>
      </c>
      <c r="J5" s="3">
        <f>IFERROR(VLOOKUP(B5,'Output Volting'!$A$1:$M$54,9,FALSE),"0")</f>
        <v>5455.0846787915043</v>
      </c>
      <c r="K5" s="3">
        <f>IFERROR(VLOOKUP(B5,'Output Volting'!$A$1:$M$54,10,FALSE),"0")</f>
        <v>5455.0846787915043</v>
      </c>
      <c r="L5" s="3">
        <f>IFERROR(VLOOKUP(B5,'Output Volting'!$A$1:$M$54,11,FALSE),"0")</f>
        <v>5455.0846787915043</v>
      </c>
      <c r="M5" s="3">
        <f>IFERROR(VLOOKUP(B5,'Output Volting'!$A$1:$M$54,12,FALSE),"0")</f>
        <v>5455.0846787915043</v>
      </c>
      <c r="N5" s="3">
        <f>IFERROR(VLOOKUP(B5,'Output Volting'!$A$1:$M$54,13,FALSE),"0")</f>
        <v>5455.0846787915043</v>
      </c>
    </row>
    <row r="6" spans="1:14" x14ac:dyDescent="0.3">
      <c r="A6" t="s">
        <v>16</v>
      </c>
      <c r="B6" t="s">
        <v>19</v>
      </c>
      <c r="C6" s="3">
        <f>IFERROR(VLOOKUP(B6,'Output Volting'!$A$1:$M$54,2,FALSE),"0")</f>
        <v>272023.67442562291</v>
      </c>
      <c r="D6" s="3">
        <f>IFERROR(VLOOKUP(B6,'Output Volting'!$A$1:$M$54,3,FALSE),"0")</f>
        <v>252357.33080089019</v>
      </c>
      <c r="E6" s="3">
        <f>IFERROR(VLOOKUP(B6,'Output Volting'!$A$1:$M$54,4,FALSE),"0")</f>
        <v>281268.15599196957</v>
      </c>
      <c r="F6" s="3">
        <f>IFERROR(VLOOKUP(B6,'Output Volting'!$A$1:$M$54,5,FALSE),"0")</f>
        <v>266029.92582239799</v>
      </c>
      <c r="G6" s="3">
        <f>IFERROR(VLOOKUP(B6,'Output Volting'!$A$1:$M$54,6,FALSE),"0")</f>
        <v>277266.39969336463</v>
      </c>
      <c r="H6" s="3">
        <f>IFERROR(VLOOKUP(B6,'Output Volting'!$A$1:$M$54,7,FALSE),"0")</f>
        <v>282960.47259831289</v>
      </c>
      <c r="I6" s="3">
        <f>IFERROR(VLOOKUP(B6,'Output Volting'!$A$1:$M$54,8,FALSE),"0")</f>
        <v>301257.4233518223</v>
      </c>
      <c r="J6" s="3">
        <f>IFERROR(VLOOKUP(B6,'Output Volting'!$A$1:$M$54,9,FALSE),"0")</f>
        <v>317061.25911322428</v>
      </c>
      <c r="K6" s="3">
        <f>IFERROR(VLOOKUP(B6,'Output Volting'!$A$1:$M$54,10,FALSE),"0")</f>
        <v>299700.86424283561</v>
      </c>
      <c r="L6" s="3">
        <f>IFERROR(VLOOKUP(B6,'Output Volting'!$A$1:$M$54,11,FALSE),"0")</f>
        <v>311423.1978784505</v>
      </c>
      <c r="M6" s="3">
        <f>IFERROR(VLOOKUP(B6,'Output Volting'!$A$1:$M$54,12,FALSE),"0")</f>
        <v>294310.33635815972</v>
      </c>
      <c r="N6" s="3">
        <f>IFERROR(VLOOKUP(B6,'Output Volting'!$A$1:$M$54,13,FALSE),"0")</f>
        <v>295959.72679094027</v>
      </c>
    </row>
    <row r="7" spans="1:14" x14ac:dyDescent="0.3">
      <c r="A7" t="s">
        <v>16</v>
      </c>
      <c r="B7" t="s">
        <v>20</v>
      </c>
      <c r="C7" s="3">
        <f>IFERROR(VLOOKUP(B7,'Output Volting'!$A$1:$M$54,2,FALSE),"0")</f>
        <v>232791.51128119131</v>
      </c>
      <c r="D7" s="3">
        <f>IFERROR(VLOOKUP(B7,'Output Volting'!$A$1:$M$54,3,FALSE),"0")</f>
        <v>153229.8757721275</v>
      </c>
      <c r="E7" s="3">
        <f>IFERROR(VLOOKUP(B7,'Output Volting'!$A$1:$M$54,4,FALSE),"0")</f>
        <v>104137.5364528663</v>
      </c>
      <c r="F7" s="3">
        <f>IFERROR(VLOOKUP(B7,'Output Volting'!$A$1:$M$54,5,FALSE),"0")</f>
        <v>75440.631290459176</v>
      </c>
      <c r="G7" s="3">
        <f>IFERROR(VLOOKUP(B7,'Output Volting'!$A$1:$M$54,6,FALSE),"0")</f>
        <v>75442.488613268972</v>
      </c>
      <c r="H7" s="3">
        <f>IFERROR(VLOOKUP(B7,'Output Volting'!$A$1:$M$54,7,FALSE),"0")</f>
        <v>75441.796545166755</v>
      </c>
      <c r="I7" s="3">
        <f>IFERROR(VLOOKUP(B7,'Output Volting'!$A$1:$M$54,8,FALSE),"0")</f>
        <v>75440.370716861376</v>
      </c>
      <c r="J7" s="3">
        <f>IFERROR(VLOOKUP(B7,'Output Volting'!$A$1:$M$54,9,FALSE),"0")</f>
        <v>75441.269255833904</v>
      </c>
      <c r="K7" s="3">
        <f>IFERROR(VLOOKUP(B7,'Output Volting'!$A$1:$M$54,10,FALSE),"0")</f>
        <v>75438.842087493016</v>
      </c>
      <c r="L7" s="3">
        <f>IFERROR(VLOOKUP(B7,'Output Volting'!$A$1:$M$54,11,FALSE),"0")</f>
        <v>75441.146768378458</v>
      </c>
      <c r="M7" s="3">
        <f>IFERROR(VLOOKUP(B7,'Output Volting'!$A$1:$M$54,12,FALSE),"0")</f>
        <v>75447.950388481928</v>
      </c>
      <c r="N7" s="3">
        <f>IFERROR(VLOOKUP(B7,'Output Volting'!$A$1:$M$54,13,FALSE),"0")</f>
        <v>75440.542025046161</v>
      </c>
    </row>
    <row r="8" spans="1:14" x14ac:dyDescent="0.3">
      <c r="A8" t="s">
        <v>16</v>
      </c>
      <c r="B8" t="s">
        <v>21</v>
      </c>
      <c r="C8" s="3">
        <f>IFERROR(VLOOKUP(B8,'Output Volting'!$A$1:$M$54,2,FALSE),"0")</f>
        <v>-1032.041303627733</v>
      </c>
      <c r="D8" s="3">
        <f>IFERROR(VLOOKUP(B8,'Output Volting'!$A$1:$M$54,3,FALSE),"0")</f>
        <v>-1032.041303627733</v>
      </c>
      <c r="E8" s="3">
        <f>IFERROR(VLOOKUP(B8,'Output Volting'!$A$1:$M$54,4,FALSE),"0")</f>
        <v>-1032.041303627733</v>
      </c>
      <c r="F8" s="3">
        <f>IFERROR(VLOOKUP(B8,'Output Volting'!$A$1:$M$54,5,FALSE),"0")</f>
        <v>-1032.041303627733</v>
      </c>
      <c r="G8" s="3">
        <f>IFERROR(VLOOKUP(B8,'Output Volting'!$A$1:$M$54,6,FALSE),"0")</f>
        <v>-1032.041303627733</v>
      </c>
      <c r="H8" s="3">
        <f>IFERROR(VLOOKUP(B8,'Output Volting'!$A$1:$M$54,7,FALSE),"0")</f>
        <v>-1032.041303627733</v>
      </c>
      <c r="I8" s="3">
        <f>IFERROR(VLOOKUP(B8,'Output Volting'!$A$1:$M$54,8,FALSE),"0")</f>
        <v>-1032.041303627733</v>
      </c>
      <c r="J8" s="3">
        <f>IFERROR(VLOOKUP(B8,'Output Volting'!$A$1:$M$54,9,FALSE),"0")</f>
        <v>-1032.041303627733</v>
      </c>
      <c r="K8" s="3">
        <f>IFERROR(VLOOKUP(B8,'Output Volting'!$A$1:$M$54,10,FALSE),"0")</f>
        <v>-1032.041303627733</v>
      </c>
      <c r="L8" s="3">
        <f>IFERROR(VLOOKUP(B8,'Output Volting'!$A$1:$M$54,11,FALSE),"0")</f>
        <v>-1032.041303627733</v>
      </c>
      <c r="M8" s="3">
        <f>IFERROR(VLOOKUP(B8,'Output Volting'!$A$1:$M$54,12,FALSE),"0")</f>
        <v>-1032.041303627733</v>
      </c>
      <c r="N8" s="3">
        <f>IFERROR(VLOOKUP(B8,'Output Volting'!$A$1:$M$54,13,FALSE),"0")</f>
        <v>-1032.041303627733</v>
      </c>
    </row>
    <row r="9" spans="1:14" x14ac:dyDescent="0.3">
      <c r="A9" t="s">
        <v>16</v>
      </c>
      <c r="B9" t="s">
        <v>22</v>
      </c>
      <c r="C9" s="3">
        <f>IFERROR(VLOOKUP(B9,'Output Volting'!$A$1:$M$54,2,FALSE),"0")</f>
        <v>10557.90473712856</v>
      </c>
      <c r="D9" s="3">
        <f>IFERROR(VLOOKUP(B9,'Output Volting'!$A$1:$M$54,3,FALSE),"0")</f>
        <v>18459.75884447819</v>
      </c>
      <c r="E9" s="3">
        <f>IFERROR(VLOOKUP(B9,'Output Volting'!$A$1:$M$54,4,FALSE),"0")</f>
        <v>32124.762221373101</v>
      </c>
      <c r="F9" s="3">
        <f>IFERROR(VLOOKUP(B9,'Output Volting'!$A$1:$M$54,5,FALSE),"0")</f>
        <v>-2886.4894697470409</v>
      </c>
      <c r="G9" s="3">
        <f>IFERROR(VLOOKUP(B9,'Output Volting'!$A$1:$M$54,6,FALSE),"0")</f>
        <v>-2886.4894697470409</v>
      </c>
      <c r="H9" s="3">
        <f>IFERROR(VLOOKUP(B9,'Output Volting'!$A$1:$M$54,7,FALSE),"0")</f>
        <v>-2886.4894697470409</v>
      </c>
      <c r="I9" s="3">
        <f>IFERROR(VLOOKUP(B9,'Output Volting'!$A$1:$M$54,8,FALSE),"0")</f>
        <v>-2886.4894697470409</v>
      </c>
      <c r="J9" s="3">
        <f>IFERROR(VLOOKUP(B9,'Output Volting'!$A$1:$M$54,9,FALSE),"0")</f>
        <v>-2886.4894697470409</v>
      </c>
      <c r="K9" s="3">
        <f>IFERROR(VLOOKUP(B9,'Output Volting'!$A$1:$M$54,10,FALSE),"0")</f>
        <v>-2886.4894697470409</v>
      </c>
      <c r="L9" s="3">
        <f>IFERROR(VLOOKUP(B9,'Output Volting'!$A$1:$M$54,11,FALSE),"0")</f>
        <v>-2886.4894697470409</v>
      </c>
      <c r="M9" s="3">
        <f>IFERROR(VLOOKUP(B9,'Output Volting'!$A$1:$M$54,12,FALSE),"0")</f>
        <v>-2886.4894697470409</v>
      </c>
      <c r="N9" s="3">
        <f>IFERROR(VLOOKUP(B9,'Output Volting'!$A$1:$M$54,13,FALSE),"0")</f>
        <v>-2886.4894697470409</v>
      </c>
    </row>
    <row r="10" spans="1:14" x14ac:dyDescent="0.3">
      <c r="A10" t="s">
        <v>16</v>
      </c>
      <c r="B10" t="s">
        <v>16</v>
      </c>
      <c r="C10" s="3">
        <f>IFERROR(VLOOKUP(B10,'Output Volting'!$A$1:$M$54,2,FALSE),"0")</f>
        <v>699.93135537397541</v>
      </c>
      <c r="D10" s="3">
        <f>IFERROR(VLOOKUP(B10,'Output Volting'!$A$1:$M$54,3,FALSE),"0")</f>
        <v>883.56631161743019</v>
      </c>
      <c r="E10" s="3">
        <f>IFERROR(VLOOKUP(B10,'Output Volting'!$A$1:$M$54,4,FALSE),"0")</f>
        <v>127.74011266084381</v>
      </c>
      <c r="F10" s="3">
        <f>IFERROR(VLOOKUP(B10,'Output Volting'!$A$1:$M$54,5,FALSE),"0")</f>
        <v>-433.43152644026662</v>
      </c>
      <c r="G10" s="3">
        <f>IFERROR(VLOOKUP(B10,'Output Volting'!$A$1:$M$54,6,FALSE),"0")</f>
        <v>-552.75658957883104</v>
      </c>
      <c r="H10" s="3">
        <f>IFERROR(VLOOKUP(B10,'Output Volting'!$A$1:$M$54,7,FALSE),"0")</f>
        <v>274.64720048504211</v>
      </c>
      <c r="I10" s="3">
        <f>IFERROR(VLOOKUP(B10,'Output Volting'!$A$1:$M$54,8,FALSE),"0")</f>
        <v>433.93825714757259</v>
      </c>
      <c r="J10" s="3">
        <f>IFERROR(VLOOKUP(B10,'Output Volting'!$A$1:$M$54,9,FALSE),"0")</f>
        <v>1002.686440358826</v>
      </c>
      <c r="K10" s="3">
        <f>IFERROR(VLOOKUP(B10,'Output Volting'!$A$1:$M$54,10,FALSE),"0")</f>
        <v>488.52933873341487</v>
      </c>
      <c r="L10" s="3">
        <f>IFERROR(VLOOKUP(B10,'Output Volting'!$A$1:$M$54,11,FALSE),"0")</f>
        <v>1797.9363202997611</v>
      </c>
      <c r="M10" s="3">
        <f>IFERROR(VLOOKUP(B10,'Output Volting'!$A$1:$M$54,12,FALSE),"0")</f>
        <v>396.62372441545409</v>
      </c>
      <c r="N10" s="3">
        <f>IFERROR(VLOOKUP(B10,'Output Volting'!$A$1:$M$54,13,FALSE),"0")</f>
        <v>488.33108845622041</v>
      </c>
    </row>
    <row r="11" spans="1:14" s="4" customFormat="1" hidden="1" x14ac:dyDescent="0.3">
      <c r="A11" s="4" t="s">
        <v>16</v>
      </c>
      <c r="B11" s="4" t="s">
        <v>92</v>
      </c>
      <c r="C11" s="5">
        <f>SUM(C2:C10)</f>
        <v>1737271.7263401707</v>
      </c>
      <c r="D11" s="5">
        <f t="shared" ref="D11:N11" si="1">SUM(D2:D10)</f>
        <v>1646129.2362699672</v>
      </c>
      <c r="E11" s="5">
        <f t="shared" si="1"/>
        <v>1638856.8993197239</v>
      </c>
      <c r="F11" s="5">
        <f t="shared" si="1"/>
        <v>1559349.3406575236</v>
      </c>
      <c r="G11" s="5">
        <f t="shared" si="1"/>
        <v>1570468.3467881617</v>
      </c>
      <c r="H11" s="5">
        <f t="shared" si="1"/>
        <v>1576989.1314150714</v>
      </c>
      <c r="I11" s="5">
        <f t="shared" si="1"/>
        <v>1595443.9473969382</v>
      </c>
      <c r="J11" s="5">
        <f t="shared" si="1"/>
        <v>1611817.4298805238</v>
      </c>
      <c r="K11" s="5">
        <f t="shared" si="1"/>
        <v>1593940.450740169</v>
      </c>
      <c r="L11" s="5">
        <f t="shared" si="1"/>
        <v>1606974.4960382357</v>
      </c>
      <c r="M11" s="5">
        <f t="shared" si="1"/>
        <v>1588467.1255421638</v>
      </c>
      <c r="N11" s="5">
        <f t="shared" si="1"/>
        <v>1590200.8149755497</v>
      </c>
    </row>
    <row r="12" spans="1:14" x14ac:dyDescent="0.3">
      <c r="A12" t="s">
        <v>23</v>
      </c>
      <c r="B12" t="s">
        <v>23</v>
      </c>
      <c r="C12" s="3">
        <f>IFERROR(VLOOKUP(B12,'Output Volting'!$A$1:$M$54,2,FALSE),"0")</f>
        <v>186502639072.72891</v>
      </c>
      <c r="D12" s="3">
        <f>IFERROR(VLOOKUP(B12,'Output Volting'!$A$1:$M$54,3,FALSE),"0")</f>
        <v>243528952810.6517</v>
      </c>
      <c r="E12" s="3">
        <f>IFERROR(VLOOKUP(B12,'Output Volting'!$A$1:$M$54,4,FALSE),"0")</f>
        <v>262088385731.14789</v>
      </c>
      <c r="F12" s="3">
        <f>IFERROR(VLOOKUP(B12,'Output Volting'!$A$1:$M$54,5,FALSE),"0")</f>
        <v>190329872897.40781</v>
      </c>
      <c r="G12" s="3">
        <f>IFERROR(VLOOKUP(B12,'Output Volting'!$A$1:$M$54,6,FALSE),"0")</f>
        <v>96359217326.689362</v>
      </c>
      <c r="H12" s="3">
        <f>IFERROR(VLOOKUP(B12,'Output Volting'!$A$1:$M$54,7,FALSE),"0")</f>
        <v>25372165659.01936</v>
      </c>
      <c r="I12" s="3">
        <f>IFERROR(VLOOKUP(B12,'Output Volting'!$A$1:$M$54,8,FALSE),"0")</f>
        <v>52079515888.690903</v>
      </c>
      <c r="J12" s="3">
        <f>IFERROR(VLOOKUP(B12,'Output Volting'!$A$1:$M$54,9,FALSE),"0")</f>
        <v>71092506303.331985</v>
      </c>
      <c r="K12" s="3">
        <f>IFERROR(VLOOKUP(B12,'Output Volting'!$A$1:$M$54,10,FALSE),"0")</f>
        <v>85041622081.744003</v>
      </c>
      <c r="L12" s="3">
        <f>IFERROR(VLOOKUP(B12,'Output Volting'!$A$1:$M$54,11,FALSE),"0")</f>
        <v>95069239653.933578</v>
      </c>
      <c r="M12" s="3">
        <f>IFERROR(VLOOKUP(B12,'Output Volting'!$A$1:$M$54,12,FALSE),"0")</f>
        <v>78928020909.67717</v>
      </c>
      <c r="N12" s="3">
        <f>IFERROR(VLOOKUP(B12,'Output Volting'!$A$1:$M$54,13,FALSE),"0")</f>
        <v>122905453079.0854</v>
      </c>
    </row>
    <row r="13" spans="1:14" x14ac:dyDescent="0.3">
      <c r="A13" t="s">
        <v>23</v>
      </c>
      <c r="B13" t="s">
        <v>24</v>
      </c>
      <c r="C13" s="3">
        <f>IFERROR(VLOOKUP(B13,'Output Volting'!$A$1:$M$54,2,FALSE),"0")</f>
        <v>2777347.483012334</v>
      </c>
      <c r="D13" s="3">
        <f>IFERROR(VLOOKUP(B13,'Output Volting'!$A$1:$M$54,3,FALSE),"0")</f>
        <v>2820904.463069058</v>
      </c>
      <c r="E13" s="3">
        <f>IFERROR(VLOOKUP(B13,'Output Volting'!$A$1:$M$54,4,FALSE),"0")</f>
        <v>3499476.5919113262</v>
      </c>
      <c r="F13" s="3">
        <f>IFERROR(VLOOKUP(B13,'Output Volting'!$A$1:$M$54,5,FALSE),"0")</f>
        <v>1637124.767417195</v>
      </c>
      <c r="G13" s="3">
        <f>IFERROR(VLOOKUP(B13,'Output Volting'!$A$1:$M$54,6,FALSE),"0")</f>
        <v>2803780.7850539922</v>
      </c>
      <c r="H13" s="3">
        <f>IFERROR(VLOOKUP(B13,'Output Volting'!$A$1:$M$54,7,FALSE),"0")</f>
        <v>2019721.794506931</v>
      </c>
      <c r="I13" s="3">
        <f>IFERROR(VLOOKUP(B13,'Output Volting'!$A$1:$M$54,8,FALSE),"0")</f>
        <v>2826183.7396119321</v>
      </c>
      <c r="J13" s="3">
        <f>IFERROR(VLOOKUP(B13,'Output Volting'!$A$1:$M$54,9,FALSE),"0")</f>
        <v>2523905.998743095</v>
      </c>
      <c r="K13" s="3">
        <f>IFERROR(VLOOKUP(B13,'Output Volting'!$A$1:$M$54,10,FALSE),"0")</f>
        <v>2520947.8018675311</v>
      </c>
      <c r="L13" s="3">
        <f>IFERROR(VLOOKUP(B13,'Output Volting'!$A$1:$M$54,11,FALSE),"0")</f>
        <v>2585769.1969813379</v>
      </c>
      <c r="M13" s="3">
        <f>IFERROR(VLOOKUP(B13,'Output Volting'!$A$1:$M$54,12,FALSE),"0")</f>
        <v>2692313.9821311561</v>
      </c>
      <c r="N13" s="3">
        <f>IFERROR(VLOOKUP(B13,'Output Volting'!$A$1:$M$54,13,FALSE),"0")</f>
        <v>2786494.4414457958</v>
      </c>
    </row>
    <row r="14" spans="1:14" x14ac:dyDescent="0.3">
      <c r="A14" t="s">
        <v>23</v>
      </c>
      <c r="B14" t="s">
        <v>25</v>
      </c>
      <c r="C14" s="3">
        <f>IFERROR(VLOOKUP(B14,'Output Volting'!$A$1:$M$54,2,FALSE),"0")</f>
        <v>418880.95888945053</v>
      </c>
      <c r="D14" s="3">
        <f>IFERROR(VLOOKUP(B14,'Output Volting'!$A$1:$M$54,3,FALSE),"0")</f>
        <v>417446.75026637869</v>
      </c>
      <c r="E14" s="3">
        <f>IFERROR(VLOOKUP(B14,'Output Volting'!$A$1:$M$54,4,FALSE),"0")</f>
        <v>429141.9705767096</v>
      </c>
      <c r="F14" s="3">
        <f>IFERROR(VLOOKUP(B14,'Output Volting'!$A$1:$M$54,5,FALSE),"0")</f>
        <v>501456.2177408188</v>
      </c>
      <c r="G14" s="3">
        <f>IFERROR(VLOOKUP(B14,'Output Volting'!$A$1:$M$54,6,FALSE),"0")</f>
        <v>487925.32421205973</v>
      </c>
      <c r="H14" s="3">
        <f>IFERROR(VLOOKUP(B14,'Output Volting'!$A$1:$M$54,7,FALSE),"0")</f>
        <v>418648.64055788988</v>
      </c>
      <c r="I14" s="3">
        <f>IFERROR(VLOOKUP(B14,'Output Volting'!$A$1:$M$54,8,FALSE),"0")</f>
        <v>648124.95578722388</v>
      </c>
      <c r="J14" s="3">
        <f>IFERROR(VLOOKUP(B14,'Output Volting'!$A$1:$M$54,9,FALSE),"0")</f>
        <v>437763.72552206542</v>
      </c>
      <c r="K14" s="3">
        <f>IFERROR(VLOOKUP(B14,'Output Volting'!$A$1:$M$54,10,FALSE),"0")</f>
        <v>481064.31972930918</v>
      </c>
      <c r="L14" s="3">
        <f>IFERROR(VLOOKUP(B14,'Output Volting'!$A$1:$M$54,11,FALSE),"0")</f>
        <v>489653.78557874629</v>
      </c>
      <c r="M14" s="3">
        <f>IFERROR(VLOOKUP(B14,'Output Volting'!$A$1:$M$54,12,FALSE),"0")</f>
        <v>481519.26364081772</v>
      </c>
      <c r="N14" s="3">
        <f>IFERROR(VLOOKUP(B14,'Output Volting'!$A$1:$M$54,13,FALSE),"0")</f>
        <v>450185.60791520268</v>
      </c>
    </row>
    <row r="15" spans="1:14" x14ac:dyDescent="0.3">
      <c r="A15" t="s">
        <v>23</v>
      </c>
      <c r="B15" t="s">
        <v>26</v>
      </c>
      <c r="C15" s="3" t="str">
        <f>IFERROR(VLOOKUP(B15,'Output Volting'!$A$1:$M$54,2,FALSE),"0")</f>
        <v>0</v>
      </c>
      <c r="D15" s="3" t="str">
        <f>IFERROR(VLOOKUP(B15,'Output Volting'!$A$1:$M$54,3,FALSE),"0")</f>
        <v>0</v>
      </c>
      <c r="E15" s="3" t="str">
        <f>IFERROR(VLOOKUP(B15,'Output Volting'!$A$1:$M$54,4,FALSE),"0")</f>
        <v>0</v>
      </c>
      <c r="F15" s="3" t="str">
        <f>IFERROR(VLOOKUP(B15,'Output Volting'!$A$1:$M$54,5,FALSE),"0")</f>
        <v>0</v>
      </c>
      <c r="G15" s="3" t="str">
        <f>IFERROR(VLOOKUP(B15,'Output Volting'!$A$1:$M$54,6,FALSE),"0")</f>
        <v>0</v>
      </c>
      <c r="H15" s="3" t="str">
        <f>IFERROR(VLOOKUP(B15,'Output Volting'!$A$1:$M$54,7,FALSE),"0")</f>
        <v>0</v>
      </c>
      <c r="I15" s="3" t="str">
        <f>IFERROR(VLOOKUP(B15,'Output Volting'!$A$1:$M$54,8,FALSE),"0")</f>
        <v>0</v>
      </c>
      <c r="J15" s="3" t="str">
        <f>IFERROR(VLOOKUP(B15,'Output Volting'!$A$1:$M$54,9,FALSE),"0")</f>
        <v>0</v>
      </c>
      <c r="K15" s="3" t="str">
        <f>IFERROR(VLOOKUP(B15,'Output Volting'!$A$1:$M$54,10,FALSE),"0")</f>
        <v>0</v>
      </c>
      <c r="L15" s="3" t="str">
        <f>IFERROR(VLOOKUP(B15,'Output Volting'!$A$1:$M$54,11,FALSE),"0")</f>
        <v>0</v>
      </c>
      <c r="M15" s="3" t="str">
        <f>IFERROR(VLOOKUP(B15,'Output Volting'!$A$1:$M$54,12,FALSE),"0")</f>
        <v>0</v>
      </c>
      <c r="N15" s="3" t="str">
        <f>IFERROR(VLOOKUP(B15,'Output Volting'!$A$1:$M$54,13,FALSE),"0")</f>
        <v>0</v>
      </c>
    </row>
    <row r="16" spans="1:14" x14ac:dyDescent="0.3">
      <c r="A16" t="s">
        <v>23</v>
      </c>
      <c r="B16" t="s">
        <v>27</v>
      </c>
      <c r="C16" s="3">
        <f>IFERROR(VLOOKUP(B16,'Output Volting'!$A$1:$M$54,2,FALSE),"0")</f>
        <v>-137950.86385365119</v>
      </c>
      <c r="D16" s="3">
        <f>IFERROR(VLOOKUP(B16,'Output Volting'!$A$1:$M$54,3,FALSE),"0")</f>
        <v>-100994.1482094932</v>
      </c>
      <c r="E16" s="3">
        <f>IFERROR(VLOOKUP(B16,'Output Volting'!$A$1:$M$54,4,FALSE),"0")</f>
        <v>-152507.736425668</v>
      </c>
      <c r="F16" s="3">
        <f>IFERROR(VLOOKUP(B16,'Output Volting'!$A$1:$M$54,5,FALSE),"0")</f>
        <v>-119306.48720977989</v>
      </c>
      <c r="G16" s="3">
        <f>IFERROR(VLOOKUP(B16,'Output Volting'!$A$1:$M$54,6,FALSE),"0")</f>
        <v>-152586.83021325481</v>
      </c>
      <c r="H16" s="3">
        <f>IFERROR(VLOOKUP(B16,'Output Volting'!$A$1:$M$54,7,FALSE),"0")</f>
        <v>-172832.6770027389</v>
      </c>
      <c r="I16" s="3">
        <f>IFERROR(VLOOKUP(B16,'Output Volting'!$A$1:$M$54,8,FALSE),"0")</f>
        <v>-202116.4504140084</v>
      </c>
      <c r="J16" s="3">
        <f>IFERROR(VLOOKUP(B16,'Output Volting'!$A$1:$M$54,9,FALSE),"0")</f>
        <v>-233694.9796798524</v>
      </c>
      <c r="K16" s="3">
        <f>IFERROR(VLOOKUP(B16,'Output Volting'!$A$1:$M$54,10,FALSE),"0")</f>
        <v>-198020.67854031429</v>
      </c>
      <c r="L16" s="3">
        <f>IFERROR(VLOOKUP(B16,'Output Volting'!$A$1:$M$54,11,FALSE),"0")</f>
        <v>-223495.9682610608</v>
      </c>
      <c r="M16" s="3">
        <f>IFERROR(VLOOKUP(B16,'Output Volting'!$A$1:$M$54,12,FALSE),"0")</f>
        <v>-190518.65962914351</v>
      </c>
      <c r="N16" s="3">
        <f>IFERROR(VLOOKUP(B16,'Output Volting'!$A$1:$M$54,13,FALSE),"0")</f>
        <v>-191550.95937820611</v>
      </c>
    </row>
    <row r="17" spans="1:14" x14ac:dyDescent="0.3">
      <c r="A17" t="s">
        <v>23</v>
      </c>
      <c r="B17" t="s">
        <v>28</v>
      </c>
      <c r="C17" s="3">
        <f>IFERROR(VLOOKUP(B17,'Output Volting'!$A$1:$M$54,2,FALSE),"0")</f>
        <v>508199.72205749562</v>
      </c>
      <c r="D17" s="3">
        <f>IFERROR(VLOOKUP(B17,'Output Volting'!$A$1:$M$54,3,FALSE),"0")</f>
        <v>520454.5169380189</v>
      </c>
      <c r="E17" s="3">
        <f>IFERROR(VLOOKUP(B17,'Output Volting'!$A$1:$M$54,4,FALSE),"0")</f>
        <v>520393.52704964578</v>
      </c>
      <c r="F17" s="3">
        <f>IFERROR(VLOOKUP(B17,'Output Volting'!$A$1:$M$54,5,FALSE),"0")</f>
        <v>518192.98699731327</v>
      </c>
      <c r="G17" s="3">
        <f>IFERROR(VLOOKUP(B17,'Output Volting'!$A$1:$M$54,6,FALSE),"0")</f>
        <v>492343.69202803267</v>
      </c>
      <c r="H17" s="3">
        <f>IFERROR(VLOOKUP(B17,'Output Volting'!$A$1:$M$54,7,FALSE),"0")</f>
        <v>501418.27016290551</v>
      </c>
      <c r="I17" s="3">
        <f>IFERROR(VLOOKUP(B17,'Output Volting'!$A$1:$M$54,8,FALSE),"0")</f>
        <v>548022.453654635</v>
      </c>
      <c r="J17" s="3">
        <f>IFERROR(VLOOKUP(B17,'Output Volting'!$A$1:$M$54,9,FALSE),"0")</f>
        <v>539623.58453704708</v>
      </c>
      <c r="K17" s="3">
        <f>IFERROR(VLOOKUP(B17,'Output Volting'!$A$1:$M$54,10,FALSE),"0")</f>
        <v>546124.36442416685</v>
      </c>
      <c r="L17" s="3">
        <f>IFERROR(VLOOKUP(B17,'Output Volting'!$A$1:$M$54,11,FALSE),"0")</f>
        <v>562310.68050848413</v>
      </c>
      <c r="M17" s="3">
        <f>IFERROR(VLOOKUP(B17,'Output Volting'!$A$1:$M$54,12,FALSE),"0")</f>
        <v>545357.75607297465</v>
      </c>
      <c r="N17" s="3">
        <f>IFERROR(VLOOKUP(B17,'Output Volting'!$A$1:$M$54,13,FALSE),"0")</f>
        <v>544634.76311799546</v>
      </c>
    </row>
    <row r="18" spans="1:14" x14ac:dyDescent="0.3">
      <c r="A18" t="s">
        <v>23</v>
      </c>
      <c r="B18" t="s">
        <v>29</v>
      </c>
      <c r="C18" s="3">
        <f>IFERROR(VLOOKUP(B18,'Output Volting'!$A$1:$M$54,2,FALSE),"0")</f>
        <v>239660.60628019829</v>
      </c>
      <c r="D18" s="3">
        <f>IFERROR(VLOOKUP(B18,'Output Volting'!$A$1:$M$54,3,FALSE),"0")</f>
        <v>178564.35703110229</v>
      </c>
      <c r="E18" s="3">
        <f>IFERROR(VLOOKUP(B18,'Output Volting'!$A$1:$M$54,4,FALSE),"0")</f>
        <v>8231.546228299203</v>
      </c>
      <c r="F18" s="3">
        <f>IFERROR(VLOOKUP(B18,'Output Volting'!$A$1:$M$54,5,FALSE),"0")</f>
        <v>8231.546228299203</v>
      </c>
      <c r="G18" s="3">
        <f>IFERROR(VLOOKUP(B18,'Output Volting'!$A$1:$M$54,6,FALSE),"0")</f>
        <v>8231.546228299203</v>
      </c>
      <c r="H18" s="3">
        <f>IFERROR(VLOOKUP(B18,'Output Volting'!$A$1:$M$54,7,FALSE),"0")</f>
        <v>8231.546228299203</v>
      </c>
      <c r="I18" s="3">
        <f>IFERROR(VLOOKUP(B18,'Output Volting'!$A$1:$M$54,8,FALSE),"0")</f>
        <v>249927.04481576729</v>
      </c>
      <c r="J18" s="3">
        <f>IFERROR(VLOOKUP(B18,'Output Volting'!$A$1:$M$54,9,FALSE),"0")</f>
        <v>259788.82237423211</v>
      </c>
      <c r="K18" s="3">
        <f>IFERROR(VLOOKUP(B18,'Output Volting'!$A$1:$M$54,10,FALSE),"0")</f>
        <v>256798.56610435221</v>
      </c>
      <c r="L18" s="3">
        <f>IFERROR(VLOOKUP(B18,'Output Volting'!$A$1:$M$54,11,FALSE),"0")</f>
        <v>255904.20738739401</v>
      </c>
      <c r="M18" s="3">
        <f>IFERROR(VLOOKUP(B18,'Output Volting'!$A$1:$M$54,12,FALSE),"0")</f>
        <v>258231.35733448941</v>
      </c>
      <c r="N18" s="3">
        <f>IFERROR(VLOOKUP(B18,'Output Volting'!$A$1:$M$54,13,FALSE),"0")</f>
        <v>259788.81317729159</v>
      </c>
    </row>
    <row r="19" spans="1:14" s="4" customFormat="1" hidden="1" x14ac:dyDescent="0.3">
      <c r="A19" s="4" t="s">
        <v>23</v>
      </c>
      <c r="B19" s="4" t="s">
        <v>92</v>
      </c>
      <c r="C19" s="5">
        <f>SUM(C12:C18)</f>
        <v>186506445210.63528</v>
      </c>
      <c r="D19" s="5">
        <f t="shared" ref="D19:N19" si="2">SUM(D12:D18)</f>
        <v>243532789186.59079</v>
      </c>
      <c r="E19" s="5">
        <f t="shared" si="2"/>
        <v>262092690467.04724</v>
      </c>
      <c r="F19" s="5">
        <f t="shared" si="2"/>
        <v>190332418596.439</v>
      </c>
      <c r="G19" s="5">
        <f t="shared" si="2"/>
        <v>96362857021.20668</v>
      </c>
      <c r="H19" s="5">
        <f t="shared" si="2"/>
        <v>25374940846.593811</v>
      </c>
      <c r="I19" s="5">
        <f t="shared" si="2"/>
        <v>52083586030.434349</v>
      </c>
      <c r="J19" s="5">
        <f t="shared" si="2"/>
        <v>71096033690.48349</v>
      </c>
      <c r="K19" s="5">
        <f t="shared" si="2"/>
        <v>85045228996.117584</v>
      </c>
      <c r="L19" s="5">
        <f t="shared" si="2"/>
        <v>95072909795.83577</v>
      </c>
      <c r="M19" s="5">
        <f t="shared" si="2"/>
        <v>78931807813.376724</v>
      </c>
      <c r="N19" s="5">
        <f t="shared" si="2"/>
        <v>122909302631.75168</v>
      </c>
    </row>
    <row r="20" spans="1:14" x14ac:dyDescent="0.3">
      <c r="A20" t="s">
        <v>30</v>
      </c>
      <c r="B20" t="s">
        <v>31</v>
      </c>
      <c r="C20" s="3">
        <f>IFERROR(VLOOKUP(B20,'Output Volting'!$A$1:$M$54,2,FALSE),"0")</f>
        <v>245910.99679215191</v>
      </c>
      <c r="D20" s="3">
        <f>IFERROR(VLOOKUP(B20,'Output Volting'!$A$1:$M$54,3,FALSE),"0")</f>
        <v>249237.91139287909</v>
      </c>
      <c r="E20" s="3">
        <f>IFERROR(VLOOKUP(B20,'Output Volting'!$A$1:$M$54,4,FALSE),"0")</f>
        <v>254984.94416423381</v>
      </c>
      <c r="F20" s="3">
        <f>IFERROR(VLOOKUP(B20,'Output Volting'!$A$1:$M$54,5,FALSE),"0")</f>
        <v>250108.1477013184</v>
      </c>
      <c r="G20" s="3">
        <f>IFERROR(VLOOKUP(B20,'Output Volting'!$A$1:$M$54,6,FALSE),"0")</f>
        <v>260616.14122243749</v>
      </c>
      <c r="H20" s="3">
        <f>IFERROR(VLOOKUP(B20,'Output Volting'!$A$1:$M$54,7,FALSE),"0")</f>
        <v>606212.93883148872</v>
      </c>
      <c r="I20" s="3">
        <f>IFERROR(VLOOKUP(B20,'Output Volting'!$A$1:$M$54,8,FALSE),"0")</f>
        <v>276336.72611123539</v>
      </c>
      <c r="J20" s="3">
        <f>IFERROR(VLOOKUP(B20,'Output Volting'!$A$1:$M$54,9,FALSE),"0")</f>
        <v>286333.87120057369</v>
      </c>
      <c r="K20" s="3">
        <f>IFERROR(VLOOKUP(B20,'Output Volting'!$A$1:$M$54,10,FALSE),"0")</f>
        <v>274650.5785036771</v>
      </c>
      <c r="L20" s="3">
        <f>IFERROR(VLOOKUP(B20,'Output Volting'!$A$1:$M$54,11,FALSE),"0")</f>
        <v>299237.80560342717</v>
      </c>
      <c r="M20" s="3">
        <f>IFERROR(VLOOKUP(B20,'Output Volting'!$A$1:$M$54,12,FALSE),"0")</f>
        <v>296261.73195523629</v>
      </c>
      <c r="N20" s="3">
        <f>IFERROR(VLOOKUP(B20,'Output Volting'!$A$1:$M$54,13,FALSE),"0")</f>
        <v>-122409.4893469956</v>
      </c>
    </row>
    <row r="21" spans="1:14" x14ac:dyDescent="0.3">
      <c r="A21" t="s">
        <v>30</v>
      </c>
      <c r="B21" t="s">
        <v>22</v>
      </c>
      <c r="C21" s="3">
        <f>IFERROR(VLOOKUP(B21,'Output Volting'!$A$1:$M$54,2,FALSE),"0")</f>
        <v>10557.90473712856</v>
      </c>
      <c r="D21" s="3">
        <f>IFERROR(VLOOKUP(B21,'Output Volting'!$A$1:$M$54,3,FALSE),"0")</f>
        <v>18459.75884447819</v>
      </c>
      <c r="E21" s="3">
        <f>IFERROR(VLOOKUP(B21,'Output Volting'!$A$1:$M$54,4,FALSE),"0")</f>
        <v>32124.762221373101</v>
      </c>
      <c r="F21" s="3">
        <f>IFERROR(VLOOKUP(B21,'Output Volting'!$A$1:$M$54,5,FALSE),"0")</f>
        <v>-2886.4894697470409</v>
      </c>
      <c r="G21" s="3">
        <f>IFERROR(VLOOKUP(B21,'Output Volting'!$A$1:$M$54,6,FALSE),"0")</f>
        <v>-2886.4894697470409</v>
      </c>
      <c r="H21" s="3">
        <f>IFERROR(VLOOKUP(B21,'Output Volting'!$A$1:$M$54,7,FALSE),"0")</f>
        <v>-2886.4894697470409</v>
      </c>
      <c r="I21" s="3">
        <f>IFERROR(VLOOKUP(B21,'Output Volting'!$A$1:$M$54,8,FALSE),"0")</f>
        <v>-2886.4894697470409</v>
      </c>
      <c r="J21" s="3">
        <f>IFERROR(VLOOKUP(B21,'Output Volting'!$A$1:$M$54,9,FALSE),"0")</f>
        <v>-2886.4894697470409</v>
      </c>
      <c r="K21" s="3">
        <f>IFERROR(VLOOKUP(B21,'Output Volting'!$A$1:$M$54,10,FALSE),"0")</f>
        <v>-2886.4894697470409</v>
      </c>
      <c r="L21" s="3">
        <f>IFERROR(VLOOKUP(B21,'Output Volting'!$A$1:$M$54,11,FALSE),"0")</f>
        <v>-2886.4894697470409</v>
      </c>
      <c r="M21" s="3">
        <f>IFERROR(VLOOKUP(B21,'Output Volting'!$A$1:$M$54,12,FALSE),"0")</f>
        <v>-2886.4894697470409</v>
      </c>
      <c r="N21" s="3">
        <f>IFERROR(VLOOKUP(B21,'Output Volting'!$A$1:$M$54,13,FALSE),"0")</f>
        <v>-2886.4894697470409</v>
      </c>
    </row>
    <row r="22" spans="1:14" x14ac:dyDescent="0.3">
      <c r="A22" t="s">
        <v>30</v>
      </c>
      <c r="B22" t="s">
        <v>32</v>
      </c>
      <c r="C22" s="3">
        <f>IFERROR(VLOOKUP(B22,'Output Volting'!$A$1:$M$54,2,FALSE),"0")</f>
        <v>-878.26179321417112</v>
      </c>
      <c r="D22" s="3">
        <f>IFERROR(VLOOKUP(B22,'Output Volting'!$A$1:$M$54,3,FALSE),"0")</f>
        <v>-473.93506887183099</v>
      </c>
      <c r="E22" s="3">
        <f>IFERROR(VLOOKUP(B22,'Output Volting'!$A$1:$M$54,4,FALSE),"0")</f>
        <v>-1022.740869348971</v>
      </c>
      <c r="F22" s="3">
        <f>IFERROR(VLOOKUP(B22,'Output Volting'!$A$1:$M$54,5,FALSE),"0")</f>
        <v>-992.79582031766029</v>
      </c>
      <c r="G22" s="3">
        <f>IFERROR(VLOOKUP(B22,'Output Volting'!$A$1:$M$54,6,FALSE),"0")</f>
        <v>-958.9191021817561</v>
      </c>
      <c r="H22" s="3">
        <f>IFERROR(VLOOKUP(B22,'Output Volting'!$A$1:$M$54,7,FALSE),"0")</f>
        <v>1500.667769009201</v>
      </c>
      <c r="I22" s="3">
        <f>IFERROR(VLOOKUP(B22,'Output Volting'!$A$1:$M$54,8,FALSE),"0")</f>
        <v>-1072.7348975333291</v>
      </c>
      <c r="J22" s="3">
        <f>IFERROR(VLOOKUP(B22,'Output Volting'!$A$1:$M$54,9,FALSE),"0")</f>
        <v>-936.51784865431637</v>
      </c>
      <c r="K22" s="3">
        <f>IFERROR(VLOOKUP(B22,'Output Volting'!$A$1:$M$54,10,FALSE),"0")</f>
        <v>-2495.6272006810841</v>
      </c>
      <c r="L22" s="3">
        <f>IFERROR(VLOOKUP(B22,'Output Volting'!$A$1:$M$54,11,FALSE),"0")</f>
        <v>-2761.3616742357658</v>
      </c>
      <c r="M22" s="3">
        <f>IFERROR(VLOOKUP(B22,'Output Volting'!$A$1:$M$54,12,FALSE),"0")</f>
        <v>-2882.825717224378</v>
      </c>
      <c r="N22" s="3">
        <f>IFERROR(VLOOKUP(B22,'Output Volting'!$A$1:$M$54,13,FALSE),"0")</f>
        <v>-2876.456340057834</v>
      </c>
    </row>
    <row r="23" spans="1:14" x14ac:dyDescent="0.3">
      <c r="A23" t="s">
        <v>30</v>
      </c>
      <c r="B23" t="s">
        <v>33</v>
      </c>
      <c r="C23" s="3">
        <f>IFERROR(VLOOKUP(B23,'Output Volting'!$A$1:$M$54,2,FALSE),"0")</f>
        <v>20420.868596123619</v>
      </c>
      <c r="D23" s="3">
        <f>IFERROR(VLOOKUP(B23,'Output Volting'!$A$1:$M$54,3,FALSE),"0")</f>
        <v>20567.450864916271</v>
      </c>
      <c r="E23" s="3">
        <f>IFERROR(VLOOKUP(B23,'Output Volting'!$A$1:$M$54,4,FALSE),"0")</f>
        <v>20492.060775895319</v>
      </c>
      <c r="F23" s="3">
        <f>IFERROR(VLOOKUP(B23,'Output Volting'!$A$1:$M$54,5,FALSE),"0")</f>
        <v>20491.734470441301</v>
      </c>
      <c r="G23" s="3">
        <f>IFERROR(VLOOKUP(B23,'Output Volting'!$A$1:$M$54,6,FALSE),"0")</f>
        <v>20533.34058375729</v>
      </c>
      <c r="H23" s="3">
        <f>IFERROR(VLOOKUP(B23,'Output Volting'!$A$1:$M$54,7,FALSE),"0")</f>
        <v>20527.764495702831</v>
      </c>
      <c r="I23" s="3">
        <f>IFERROR(VLOOKUP(B23,'Output Volting'!$A$1:$M$54,8,FALSE),"0")</f>
        <v>20677.98374038687</v>
      </c>
      <c r="J23" s="3">
        <f>IFERROR(VLOOKUP(B23,'Output Volting'!$A$1:$M$54,9,FALSE),"0")</f>
        <v>20742.466377212892</v>
      </c>
      <c r="K23" s="3">
        <f>IFERROR(VLOOKUP(B23,'Output Volting'!$A$1:$M$54,10,FALSE),"0")</f>
        <v>20578.153722166131</v>
      </c>
      <c r="L23" s="3">
        <f>IFERROR(VLOOKUP(B23,'Output Volting'!$A$1:$M$54,11,FALSE),"0")</f>
        <v>255420.45493077859</v>
      </c>
      <c r="M23" s="3">
        <f>IFERROR(VLOOKUP(B23,'Output Volting'!$A$1:$M$54,12,FALSE),"0")</f>
        <v>544289.33392601286</v>
      </c>
      <c r="N23" s="3">
        <f>IFERROR(VLOOKUP(B23,'Output Volting'!$A$1:$M$54,13,FALSE),"0")</f>
        <v>3363.3783516248441</v>
      </c>
    </row>
    <row r="24" spans="1:14" x14ac:dyDescent="0.3">
      <c r="A24" t="s">
        <v>30</v>
      </c>
      <c r="B24" t="s">
        <v>34</v>
      </c>
      <c r="C24" s="3">
        <f>IFERROR(VLOOKUP(B24,'Output Volting'!$A$1:$M$54,2,FALSE),"0")</f>
        <v>111574.67485140941</v>
      </c>
      <c r="D24" s="3">
        <f>IFERROR(VLOOKUP(B24,'Output Volting'!$A$1:$M$54,3,FALSE),"0")</f>
        <v>111318.1569660228</v>
      </c>
      <c r="E24" s="3">
        <f>IFERROR(VLOOKUP(B24,'Output Volting'!$A$1:$M$54,4,FALSE),"0")</f>
        <v>45670.108247108299</v>
      </c>
      <c r="F24" s="3">
        <f>IFERROR(VLOOKUP(B24,'Output Volting'!$A$1:$M$54,5,FALSE),"0")</f>
        <v>165432.2666937582</v>
      </c>
      <c r="G24" s="3">
        <f>IFERROR(VLOOKUP(B24,'Output Volting'!$A$1:$M$54,6,FALSE),"0")</f>
        <v>111651.4946972428</v>
      </c>
      <c r="H24" s="3">
        <f>IFERROR(VLOOKUP(B24,'Output Volting'!$A$1:$M$54,7,FALSE),"0")</f>
        <v>51650.423230337306</v>
      </c>
      <c r="I24" s="3">
        <f>IFERROR(VLOOKUP(B24,'Output Volting'!$A$1:$M$54,8,FALSE),"0")</f>
        <v>112536.1683080295</v>
      </c>
      <c r="J24" s="3">
        <f>IFERROR(VLOOKUP(B24,'Output Volting'!$A$1:$M$54,9,FALSE),"0")</f>
        <v>13845.817960881801</v>
      </c>
      <c r="K24" s="3">
        <f>IFERROR(VLOOKUP(B24,'Output Volting'!$A$1:$M$54,10,FALSE),"0")</f>
        <v>9684.2370209262153</v>
      </c>
      <c r="L24" s="3">
        <f>IFERROR(VLOOKUP(B24,'Output Volting'!$A$1:$M$54,11,FALSE),"0")</f>
        <v>20441.189631831581</v>
      </c>
      <c r="M24" s="3">
        <f>IFERROR(VLOOKUP(B24,'Output Volting'!$A$1:$M$54,12,FALSE),"0")</f>
        <v>165509.07111061341</v>
      </c>
      <c r="N24" s="3">
        <f>IFERROR(VLOOKUP(B24,'Output Volting'!$A$1:$M$54,13,FALSE),"0")</f>
        <v>72375.63433703265</v>
      </c>
    </row>
    <row r="25" spans="1:14" x14ac:dyDescent="0.3">
      <c r="A25" t="s">
        <v>30</v>
      </c>
      <c r="B25" t="s">
        <v>35</v>
      </c>
      <c r="C25" s="3">
        <f>IFERROR(VLOOKUP(B25,'Output Volting'!$A$1:$M$54,2,FALSE),"0")</f>
        <v>223451.12315124791</v>
      </c>
      <c r="D25" s="3">
        <f>IFERROR(VLOOKUP(B25,'Output Volting'!$A$1:$M$54,3,FALSE),"0")</f>
        <v>223451.12315124791</v>
      </c>
      <c r="E25" s="3">
        <f>IFERROR(VLOOKUP(B25,'Output Volting'!$A$1:$M$54,4,FALSE),"0")</f>
        <v>223451.12315124791</v>
      </c>
      <c r="F25" s="3">
        <f>IFERROR(VLOOKUP(B25,'Output Volting'!$A$1:$M$54,5,FALSE),"0")</f>
        <v>223451.12315124791</v>
      </c>
      <c r="G25" s="3">
        <f>IFERROR(VLOOKUP(B25,'Output Volting'!$A$1:$M$54,6,FALSE),"0")</f>
        <v>223451.12315124791</v>
      </c>
      <c r="H25" s="3">
        <f>IFERROR(VLOOKUP(B25,'Output Volting'!$A$1:$M$54,7,FALSE),"0")</f>
        <v>223451.12315124791</v>
      </c>
      <c r="I25" s="3">
        <f>IFERROR(VLOOKUP(B25,'Output Volting'!$A$1:$M$54,8,FALSE),"0")</f>
        <v>223451.12315124791</v>
      </c>
      <c r="J25" s="3">
        <f>IFERROR(VLOOKUP(B25,'Output Volting'!$A$1:$M$54,9,FALSE),"0")</f>
        <v>223451.12315124791</v>
      </c>
      <c r="K25" s="3">
        <f>IFERROR(VLOOKUP(B25,'Output Volting'!$A$1:$M$54,10,FALSE),"0")</f>
        <v>223451.12315124791</v>
      </c>
      <c r="L25" s="3">
        <f>IFERROR(VLOOKUP(B25,'Output Volting'!$A$1:$M$54,11,FALSE),"0")</f>
        <v>223451.12315124791</v>
      </c>
      <c r="M25" s="3">
        <f>IFERROR(VLOOKUP(B25,'Output Volting'!$A$1:$M$54,12,FALSE),"0")</f>
        <v>223451.12315124791</v>
      </c>
      <c r="N25" s="3">
        <f>IFERROR(VLOOKUP(B25,'Output Volting'!$A$1:$M$54,13,FALSE),"0")</f>
        <v>223451.12315124791</v>
      </c>
    </row>
    <row r="26" spans="1:14" x14ac:dyDescent="0.3">
      <c r="A26" t="s">
        <v>30</v>
      </c>
      <c r="B26" t="s">
        <v>36</v>
      </c>
      <c r="C26" s="3">
        <f>IFERROR(VLOOKUP(B26,'Output Volting'!$A$1:$M$54,2,FALSE),"0")</f>
        <v>50391.413067579131</v>
      </c>
      <c r="D26" s="3">
        <f>IFERROR(VLOOKUP(B26,'Output Volting'!$A$1:$M$54,3,FALSE),"0")</f>
        <v>60940.898136235694</v>
      </c>
      <c r="E26" s="3">
        <f>IFERROR(VLOOKUP(B26,'Output Volting'!$A$1:$M$54,4,FALSE),"0")</f>
        <v>47398.948102641109</v>
      </c>
      <c r="F26" s="3">
        <f>IFERROR(VLOOKUP(B26,'Output Volting'!$A$1:$M$54,5,FALSE),"0")</f>
        <v>41662.036499607122</v>
      </c>
      <c r="G26" s="3">
        <f>IFERROR(VLOOKUP(B26,'Output Volting'!$A$1:$M$54,6,FALSE),"0")</f>
        <v>72987.967526848239</v>
      </c>
      <c r="H26" s="3">
        <f>IFERROR(VLOOKUP(B26,'Output Volting'!$A$1:$M$54,7,FALSE),"0")</f>
        <v>45633.329798034407</v>
      </c>
      <c r="I26" s="3">
        <f>IFERROR(VLOOKUP(B26,'Output Volting'!$A$1:$M$54,8,FALSE),"0")</f>
        <v>64039.595862468712</v>
      </c>
      <c r="J26" s="3">
        <f>IFERROR(VLOOKUP(B26,'Output Volting'!$A$1:$M$54,9,FALSE),"0")</f>
        <v>71669.586892912019</v>
      </c>
      <c r="K26" s="3">
        <f>IFERROR(VLOOKUP(B26,'Output Volting'!$A$1:$M$54,10,FALSE),"0")</f>
        <v>76240.489777712981</v>
      </c>
      <c r="L26" s="3">
        <f>IFERROR(VLOOKUP(B26,'Output Volting'!$A$1:$M$54,11,FALSE),"0")</f>
        <v>44579.869434631859</v>
      </c>
      <c r="M26" s="3">
        <f>IFERROR(VLOOKUP(B26,'Output Volting'!$A$1:$M$54,12,FALSE),"0")</f>
        <v>68511.263844408721</v>
      </c>
      <c r="N26" s="3">
        <f>IFERROR(VLOOKUP(B26,'Output Volting'!$A$1:$M$54,13,FALSE),"0")</f>
        <v>38415.293348580781</v>
      </c>
    </row>
    <row r="27" spans="1:14" x14ac:dyDescent="0.3">
      <c r="A27" t="s">
        <v>30</v>
      </c>
      <c r="B27" t="s">
        <v>37</v>
      </c>
      <c r="C27" s="3">
        <f>IFERROR(VLOOKUP(B27,'Output Volting'!$A$1:$M$54,2,FALSE),"0")</f>
        <v>34.659065043632417</v>
      </c>
      <c r="D27" s="3">
        <f>IFERROR(VLOOKUP(B27,'Output Volting'!$A$1:$M$54,3,FALSE),"0")</f>
        <v>34.659065043632417</v>
      </c>
      <c r="E27" s="3">
        <f>IFERROR(VLOOKUP(B27,'Output Volting'!$A$1:$M$54,4,FALSE),"0")</f>
        <v>34.659065043632417</v>
      </c>
      <c r="F27" s="3">
        <f>IFERROR(VLOOKUP(B27,'Output Volting'!$A$1:$M$54,5,FALSE),"0")</f>
        <v>34.659065043632417</v>
      </c>
      <c r="G27" s="3">
        <f>IFERROR(VLOOKUP(B27,'Output Volting'!$A$1:$M$54,6,FALSE),"0")</f>
        <v>34.659065043632417</v>
      </c>
      <c r="H27" s="3">
        <f>IFERROR(VLOOKUP(B27,'Output Volting'!$A$1:$M$54,7,FALSE),"0")</f>
        <v>34.659065043632417</v>
      </c>
      <c r="I27" s="3">
        <f>IFERROR(VLOOKUP(B27,'Output Volting'!$A$1:$M$54,8,FALSE),"0")</f>
        <v>34.659065043632417</v>
      </c>
      <c r="J27" s="3">
        <f>IFERROR(VLOOKUP(B27,'Output Volting'!$A$1:$M$54,9,FALSE),"0")</f>
        <v>34.659065043632417</v>
      </c>
      <c r="K27" s="3">
        <f>IFERROR(VLOOKUP(B27,'Output Volting'!$A$1:$M$54,10,FALSE),"0")</f>
        <v>34.659065043632417</v>
      </c>
      <c r="L27" s="3">
        <f>IFERROR(VLOOKUP(B27,'Output Volting'!$A$1:$M$54,11,FALSE),"0")</f>
        <v>34.659065043632417</v>
      </c>
      <c r="M27" s="3">
        <f>IFERROR(VLOOKUP(B27,'Output Volting'!$A$1:$M$54,12,FALSE),"0")</f>
        <v>34.659065043632417</v>
      </c>
      <c r="N27" s="3">
        <f>IFERROR(VLOOKUP(B27,'Output Volting'!$A$1:$M$54,13,FALSE),"0")</f>
        <v>34.659065043632417</v>
      </c>
    </row>
    <row r="28" spans="1:14" x14ac:dyDescent="0.3">
      <c r="A28" t="s">
        <v>30</v>
      </c>
      <c r="B28" t="s">
        <v>38</v>
      </c>
      <c r="C28" s="3">
        <f>IFERROR(VLOOKUP(B28,'Output Volting'!$A$1:$M$54,2,FALSE),"0")</f>
        <v>950018.24841685442</v>
      </c>
      <c r="D28" s="3">
        <f>IFERROR(VLOOKUP(B28,'Output Volting'!$A$1:$M$54,3,FALSE),"0")</f>
        <v>883734.81998216105</v>
      </c>
      <c r="E28" s="3">
        <f>IFERROR(VLOOKUP(B28,'Output Volting'!$A$1:$M$54,4,FALSE),"0")</f>
        <v>946608.15274233546</v>
      </c>
      <c r="F28" s="3">
        <f>IFERROR(VLOOKUP(B28,'Output Volting'!$A$1:$M$54,5,FALSE),"0")</f>
        <v>913211.3853933448</v>
      </c>
      <c r="G28" s="3">
        <f>IFERROR(VLOOKUP(B28,'Output Volting'!$A$1:$M$54,6,FALSE),"0")</f>
        <v>943303.51016164944</v>
      </c>
      <c r="H28" s="3">
        <f>IFERROR(VLOOKUP(B28,'Output Volting'!$A$1:$M$54,7,FALSE),"0")</f>
        <v>899986.70337019651</v>
      </c>
      <c r="I28" s="3">
        <f>IFERROR(VLOOKUP(B28,'Output Volting'!$A$1:$M$54,8,FALSE),"0")</f>
        <v>896124.80892618967</v>
      </c>
      <c r="J28" s="3">
        <f>IFERROR(VLOOKUP(B28,'Output Volting'!$A$1:$M$54,9,FALSE),"0")</f>
        <v>859420.94914305059</v>
      </c>
      <c r="K28" s="3">
        <f>IFERROR(VLOOKUP(B28,'Output Volting'!$A$1:$M$54,10,FALSE),"0")</f>
        <v>851049.83718592755</v>
      </c>
      <c r="L28" s="3">
        <f>IFERROR(VLOOKUP(B28,'Output Volting'!$A$1:$M$54,11,FALSE),"0")</f>
        <v>877769.68253734906</v>
      </c>
      <c r="M28" s="3">
        <f>IFERROR(VLOOKUP(B28,'Output Volting'!$A$1:$M$54,12,FALSE),"0")</f>
        <v>811943.11607705359</v>
      </c>
      <c r="N28" s="3">
        <f>IFERROR(VLOOKUP(B28,'Output Volting'!$A$1:$M$54,13,FALSE),"0")</f>
        <v>795261.31312199228</v>
      </c>
    </row>
    <row r="29" spans="1:14" x14ac:dyDescent="0.3">
      <c r="A29" t="s">
        <v>30</v>
      </c>
      <c r="B29" t="s">
        <v>39</v>
      </c>
      <c r="C29" s="3">
        <f>IFERROR(VLOOKUP(B29,'Output Volting'!$A$1:$M$54,2,FALSE),"0")</f>
        <v>37543.979957511481</v>
      </c>
      <c r="D29" s="3">
        <f>IFERROR(VLOOKUP(B29,'Output Volting'!$A$1:$M$54,3,FALSE),"0")</f>
        <v>36833.527092149168</v>
      </c>
      <c r="E29" s="3">
        <f>IFERROR(VLOOKUP(B29,'Output Volting'!$A$1:$M$54,4,FALSE),"0")</f>
        <v>13417.372635793539</v>
      </c>
      <c r="F29" s="3">
        <f>IFERROR(VLOOKUP(B29,'Output Volting'!$A$1:$M$54,5,FALSE),"0")</f>
        <v>11654.873241315379</v>
      </c>
      <c r="G29" s="3">
        <f>IFERROR(VLOOKUP(B29,'Output Volting'!$A$1:$M$54,6,FALSE),"0")</f>
        <v>12766.56581615184</v>
      </c>
      <c r="H29" s="3">
        <f>IFERROR(VLOOKUP(B29,'Output Volting'!$A$1:$M$54,7,FALSE),"0")</f>
        <v>39519.99067795086</v>
      </c>
      <c r="I29" s="3">
        <f>IFERROR(VLOOKUP(B29,'Output Volting'!$A$1:$M$54,8,FALSE),"0")</f>
        <v>36539.925747947229</v>
      </c>
      <c r="J29" s="3">
        <f>IFERROR(VLOOKUP(B29,'Output Volting'!$A$1:$M$54,9,FALSE),"0")</f>
        <v>35187.007979147238</v>
      </c>
      <c r="K29" s="3">
        <f>IFERROR(VLOOKUP(B29,'Output Volting'!$A$1:$M$54,10,FALSE),"0")</f>
        <v>10470.27137438196</v>
      </c>
      <c r="L29" s="3">
        <f>IFERROR(VLOOKUP(B29,'Output Volting'!$A$1:$M$54,11,FALSE),"0")</f>
        <v>26786.405144454871</v>
      </c>
      <c r="M29" s="3">
        <f>IFERROR(VLOOKUP(B29,'Output Volting'!$A$1:$M$54,12,FALSE),"0")</f>
        <v>9600.7959193080187</v>
      </c>
      <c r="N29" s="3">
        <f>IFERROR(VLOOKUP(B29,'Output Volting'!$A$1:$M$54,13,FALSE),"0")</f>
        <v>9522.5362369680424</v>
      </c>
    </row>
    <row r="30" spans="1:14" x14ac:dyDescent="0.3">
      <c r="A30" t="s">
        <v>30</v>
      </c>
      <c r="B30" t="s">
        <v>40</v>
      </c>
      <c r="C30" s="3" t="str">
        <f>IFERROR(VLOOKUP(B30,'Output Volting'!$A$1:$M$54,2,FALSE),"0")</f>
        <v>0</v>
      </c>
      <c r="D30" s="3" t="str">
        <f>IFERROR(VLOOKUP(B30,'Output Volting'!$A$1:$M$54,3,FALSE),"0")</f>
        <v>0</v>
      </c>
      <c r="E30" s="3" t="str">
        <f>IFERROR(VLOOKUP(B30,'Output Volting'!$A$1:$M$54,4,FALSE),"0")</f>
        <v>0</v>
      </c>
      <c r="F30" s="3" t="str">
        <f>IFERROR(VLOOKUP(B30,'Output Volting'!$A$1:$M$54,5,FALSE),"0")</f>
        <v>0</v>
      </c>
      <c r="G30" s="3" t="str">
        <f>IFERROR(VLOOKUP(B30,'Output Volting'!$A$1:$M$54,6,FALSE),"0")</f>
        <v>0</v>
      </c>
      <c r="H30" s="3" t="str">
        <f>IFERROR(VLOOKUP(B30,'Output Volting'!$A$1:$M$54,7,FALSE),"0")</f>
        <v>0</v>
      </c>
      <c r="I30" s="3" t="str">
        <f>IFERROR(VLOOKUP(B30,'Output Volting'!$A$1:$M$54,8,FALSE),"0")</f>
        <v>0</v>
      </c>
      <c r="J30" s="3" t="str">
        <f>IFERROR(VLOOKUP(B30,'Output Volting'!$A$1:$M$54,9,FALSE),"0")</f>
        <v>0</v>
      </c>
      <c r="K30" s="3" t="str">
        <f>IFERROR(VLOOKUP(B30,'Output Volting'!$A$1:$M$54,10,FALSE),"0")</f>
        <v>0</v>
      </c>
      <c r="L30" s="3" t="str">
        <f>IFERROR(VLOOKUP(B30,'Output Volting'!$A$1:$M$54,11,FALSE),"0")</f>
        <v>0</v>
      </c>
      <c r="M30" s="3" t="str">
        <f>IFERROR(VLOOKUP(B30,'Output Volting'!$A$1:$M$54,12,FALSE),"0")</f>
        <v>0</v>
      </c>
      <c r="N30" s="3" t="str">
        <f>IFERROR(VLOOKUP(B30,'Output Volting'!$A$1:$M$54,13,FALSE),"0")</f>
        <v>0</v>
      </c>
    </row>
    <row r="31" spans="1:14" x14ac:dyDescent="0.3">
      <c r="A31" t="s">
        <v>30</v>
      </c>
      <c r="B31" t="s">
        <v>41</v>
      </c>
      <c r="C31" s="3">
        <f>IFERROR(VLOOKUP(B31,'Output Volting'!$A$1:$M$54,2,FALSE),"0")</f>
        <v>107566.8862957719</v>
      </c>
      <c r="D31" s="3">
        <f>IFERROR(VLOOKUP(B31,'Output Volting'!$A$1:$M$54,3,FALSE),"0")</f>
        <v>98990.193394720933</v>
      </c>
      <c r="E31" s="3">
        <f>IFERROR(VLOOKUP(B31,'Output Volting'!$A$1:$M$54,4,FALSE),"0")</f>
        <v>113468.52964355941</v>
      </c>
      <c r="F31" s="3">
        <f>IFERROR(VLOOKUP(B31,'Output Volting'!$A$1:$M$54,5,FALSE),"0")</f>
        <v>116003.24302695729</v>
      </c>
      <c r="G31" s="3">
        <f>IFERROR(VLOOKUP(B31,'Output Volting'!$A$1:$M$54,6,FALSE),"0")</f>
        <v>120258.38325802219</v>
      </c>
      <c r="H31" s="3">
        <f>IFERROR(VLOOKUP(B31,'Output Volting'!$A$1:$M$54,7,FALSE),"0")</f>
        <v>107559.28729431221</v>
      </c>
      <c r="I31" s="3">
        <f>IFERROR(VLOOKUP(B31,'Output Volting'!$A$1:$M$54,8,FALSE),"0")</f>
        <v>120723.831178957</v>
      </c>
      <c r="J31" s="3">
        <f>IFERROR(VLOOKUP(B31,'Output Volting'!$A$1:$M$54,9,FALSE),"0")</f>
        <v>119744.33750555549</v>
      </c>
      <c r="K31" s="3">
        <f>IFERROR(VLOOKUP(B31,'Output Volting'!$A$1:$M$54,10,FALSE),"0")</f>
        <v>112901.6957701838</v>
      </c>
      <c r="L31" s="3">
        <f>IFERROR(VLOOKUP(B31,'Output Volting'!$A$1:$M$54,11,FALSE),"0")</f>
        <v>113145.8811552293</v>
      </c>
      <c r="M31" s="3">
        <f>IFERROR(VLOOKUP(B31,'Output Volting'!$A$1:$M$54,12,FALSE),"0")</f>
        <v>118177.3268626018</v>
      </c>
      <c r="N31" s="3">
        <f>IFERROR(VLOOKUP(B31,'Output Volting'!$A$1:$M$54,13,FALSE),"0")</f>
        <v>106822.62660918639</v>
      </c>
    </row>
    <row r="32" spans="1:14" x14ac:dyDescent="0.3">
      <c r="A32" t="s">
        <v>30</v>
      </c>
      <c r="B32" t="s">
        <v>42</v>
      </c>
      <c r="C32" s="3">
        <f>IFERROR(VLOOKUP(B32,'Output Volting'!$A$1:$M$54,2,FALSE),"0")</f>
        <v>-907.94487031730694</v>
      </c>
      <c r="D32" s="3">
        <f>IFERROR(VLOOKUP(B32,'Output Volting'!$A$1:$M$54,3,FALSE),"0")</f>
        <v>-219.91533663899219</v>
      </c>
      <c r="E32" s="3">
        <f>IFERROR(VLOOKUP(B32,'Output Volting'!$A$1:$M$54,4,FALSE),"0")</f>
        <v>3282.0980657107839</v>
      </c>
      <c r="F32" s="3">
        <f>IFERROR(VLOOKUP(B32,'Output Volting'!$A$1:$M$54,5,FALSE),"0")</f>
        <v>3941.1682994304319</v>
      </c>
      <c r="G32" s="3">
        <f>IFERROR(VLOOKUP(B32,'Output Volting'!$A$1:$M$54,6,FALSE),"0")</f>
        <v>23483.650350315929</v>
      </c>
      <c r="H32" s="3">
        <f>IFERROR(VLOOKUP(B32,'Output Volting'!$A$1:$M$54,7,FALSE),"0")</f>
        <v>195884.17729186601</v>
      </c>
      <c r="I32" s="3">
        <f>IFERROR(VLOOKUP(B32,'Output Volting'!$A$1:$M$54,8,FALSE),"0")</f>
        <v>200919.99959420209</v>
      </c>
      <c r="J32" s="3">
        <f>IFERROR(VLOOKUP(B32,'Output Volting'!$A$1:$M$54,9,FALSE),"0")</f>
        <v>200447.84203012759</v>
      </c>
      <c r="K32" s="3">
        <f>IFERROR(VLOOKUP(B32,'Output Volting'!$A$1:$M$54,10,FALSE),"0")</f>
        <v>200577.5096161782</v>
      </c>
      <c r="L32" s="3">
        <f>IFERROR(VLOOKUP(B32,'Output Volting'!$A$1:$M$54,11,FALSE),"0")</f>
        <v>208562.4401749137</v>
      </c>
      <c r="M32" s="3">
        <f>IFERROR(VLOOKUP(B32,'Output Volting'!$A$1:$M$54,12,FALSE),"0")</f>
        <v>208061.67238973931</v>
      </c>
      <c r="N32" s="3">
        <f>IFERROR(VLOOKUP(B32,'Output Volting'!$A$1:$M$54,13,FALSE),"0")</f>
        <v>207816.0425671181</v>
      </c>
    </row>
    <row r="33" spans="1:14" x14ac:dyDescent="0.3">
      <c r="A33" t="s">
        <v>30</v>
      </c>
      <c r="B33" t="s">
        <v>43</v>
      </c>
      <c r="C33" s="3">
        <f>IFERROR(VLOOKUP(B33,'Output Volting'!$A$1:$M$54,2,FALSE),"0")</f>
        <v>304042.19757515582</v>
      </c>
      <c r="D33" s="3">
        <f>IFERROR(VLOOKUP(B33,'Output Volting'!$A$1:$M$54,3,FALSE),"0")</f>
        <v>260395.11397930671</v>
      </c>
      <c r="E33" s="3">
        <f>IFERROR(VLOOKUP(B33,'Output Volting'!$A$1:$M$54,4,FALSE),"0")</f>
        <v>278087.46923981787</v>
      </c>
      <c r="F33" s="3">
        <f>IFERROR(VLOOKUP(B33,'Output Volting'!$A$1:$M$54,5,FALSE),"0")</f>
        <v>259363.5999291967</v>
      </c>
      <c r="G33" s="3">
        <f>IFERROR(VLOOKUP(B33,'Output Volting'!$A$1:$M$54,6,FALSE),"0")</f>
        <v>269467.69683539303</v>
      </c>
      <c r="H33" s="3">
        <f>IFERROR(VLOOKUP(B33,'Output Volting'!$A$1:$M$54,7,FALSE),"0")</f>
        <v>268158.80214427452</v>
      </c>
      <c r="I33" s="3">
        <f>IFERROR(VLOOKUP(B33,'Output Volting'!$A$1:$M$54,8,FALSE),"0")</f>
        <v>262903.57157941902</v>
      </c>
      <c r="J33" s="3">
        <f>IFERROR(VLOOKUP(B33,'Output Volting'!$A$1:$M$54,9,FALSE),"0")</f>
        <v>251560.7215899883</v>
      </c>
      <c r="K33" s="3">
        <f>IFERROR(VLOOKUP(B33,'Output Volting'!$A$1:$M$54,10,FALSE),"0")</f>
        <v>202125.214480945</v>
      </c>
      <c r="L33" s="3">
        <f>IFERROR(VLOOKUP(B33,'Output Volting'!$A$1:$M$54,11,FALSE),"0")</f>
        <v>250215.43565048391</v>
      </c>
      <c r="M33" s="3">
        <f>IFERROR(VLOOKUP(B33,'Output Volting'!$A$1:$M$54,12,FALSE),"0")</f>
        <v>144322.09403683589</v>
      </c>
      <c r="N33" s="3">
        <f>IFERROR(VLOOKUP(B33,'Output Volting'!$A$1:$M$54,13,FALSE),"0")</f>
        <v>142381.0788028923</v>
      </c>
    </row>
    <row r="34" spans="1:14" s="4" customFormat="1" hidden="1" x14ac:dyDescent="0.3">
      <c r="A34" s="4" t="s">
        <v>30</v>
      </c>
      <c r="B34" s="4" t="s">
        <v>92</v>
      </c>
      <c r="C34" s="5">
        <f>SUM(C20:C33)</f>
        <v>2059726.7458424463</v>
      </c>
      <c r="D34" s="5">
        <f t="shared" ref="D34:N34" si="3">SUM(D20:D33)</f>
        <v>1963269.7624636509</v>
      </c>
      <c r="E34" s="5">
        <f t="shared" si="3"/>
        <v>1977997.4871854116</v>
      </c>
      <c r="F34" s="5">
        <f t="shared" si="3"/>
        <v>2001474.9521815968</v>
      </c>
      <c r="G34" s="5">
        <f t="shared" si="3"/>
        <v>2054709.124096181</v>
      </c>
      <c r="H34" s="5">
        <f t="shared" si="3"/>
        <v>2457233.3776497175</v>
      </c>
      <c r="I34" s="5">
        <f t="shared" si="3"/>
        <v>2210329.1688978467</v>
      </c>
      <c r="J34" s="5">
        <f t="shared" si="3"/>
        <v>2078615.3755773399</v>
      </c>
      <c r="K34" s="5">
        <f t="shared" si="3"/>
        <v>1976381.6529979622</v>
      </c>
      <c r="L34" s="5">
        <f t="shared" si="3"/>
        <v>2313997.095335409</v>
      </c>
      <c r="M34" s="5">
        <f t="shared" si="3"/>
        <v>2584392.8731511296</v>
      </c>
      <c r="N34" s="5">
        <f t="shared" si="3"/>
        <v>1471271.2504348862</v>
      </c>
    </row>
    <row r="35" spans="1:14" x14ac:dyDescent="0.3">
      <c r="A35" t="s">
        <v>44</v>
      </c>
      <c r="B35" t="s">
        <v>45</v>
      </c>
      <c r="C35" s="3">
        <f>IFERROR(VLOOKUP(B35,'Output Volting'!$A$1:$M$54,2,FALSE),"0")</f>
        <v>-5.9475644837486916</v>
      </c>
      <c r="D35" s="3">
        <f>IFERROR(VLOOKUP(B35,'Output Volting'!$A$1:$M$54,3,FALSE),"0")</f>
        <v>-5.9475644837486916</v>
      </c>
      <c r="E35" s="3">
        <f>IFERROR(VLOOKUP(B35,'Output Volting'!$A$1:$M$54,4,FALSE),"0")</f>
        <v>-5.9475644837486916</v>
      </c>
      <c r="F35" s="3">
        <f>IFERROR(VLOOKUP(B35,'Output Volting'!$A$1:$M$54,5,FALSE),"0")</f>
        <v>-5.9475644837486916</v>
      </c>
      <c r="G35" s="3">
        <f>IFERROR(VLOOKUP(B35,'Output Volting'!$A$1:$M$54,6,FALSE),"0")</f>
        <v>-5.9475644837486916</v>
      </c>
      <c r="H35" s="3">
        <f>IFERROR(VLOOKUP(B35,'Output Volting'!$A$1:$M$54,7,FALSE),"0")</f>
        <v>-5.9475644837486916</v>
      </c>
      <c r="I35" s="3">
        <f>IFERROR(VLOOKUP(B35,'Output Volting'!$A$1:$M$54,8,FALSE),"0")</f>
        <v>-5.9475644837486916</v>
      </c>
      <c r="J35" s="3">
        <f>IFERROR(VLOOKUP(B35,'Output Volting'!$A$1:$M$54,9,FALSE),"0")</f>
        <v>-5.9475644837486916</v>
      </c>
      <c r="K35" s="3">
        <f>IFERROR(VLOOKUP(B35,'Output Volting'!$A$1:$M$54,10,FALSE),"0")</f>
        <v>-5.9475644837486916</v>
      </c>
      <c r="L35" s="3">
        <f>IFERROR(VLOOKUP(B35,'Output Volting'!$A$1:$M$54,11,FALSE),"0")</f>
        <v>-5.9475644837486916</v>
      </c>
      <c r="M35" s="3">
        <f>IFERROR(VLOOKUP(B35,'Output Volting'!$A$1:$M$54,12,FALSE),"0")</f>
        <v>-5.9475644837486916</v>
      </c>
      <c r="N35" s="3">
        <f>IFERROR(VLOOKUP(B35,'Output Volting'!$A$1:$M$54,13,FALSE),"0")</f>
        <v>-5.9475644837486916</v>
      </c>
    </row>
    <row r="36" spans="1:14" s="4" customFormat="1" hidden="1" x14ac:dyDescent="0.3">
      <c r="A36" s="4" t="s">
        <v>44</v>
      </c>
      <c r="B36" s="4" t="s">
        <v>92</v>
      </c>
      <c r="C36" s="5">
        <f>C35</f>
        <v>-5.9475644837486916</v>
      </c>
      <c r="D36" s="5">
        <f t="shared" ref="D36:N36" si="4">D35</f>
        <v>-5.9475644837486916</v>
      </c>
      <c r="E36" s="5">
        <f t="shared" si="4"/>
        <v>-5.9475644837486916</v>
      </c>
      <c r="F36" s="5">
        <f t="shared" si="4"/>
        <v>-5.9475644837486916</v>
      </c>
      <c r="G36" s="5">
        <f t="shared" si="4"/>
        <v>-5.9475644837486916</v>
      </c>
      <c r="H36" s="5">
        <f t="shared" si="4"/>
        <v>-5.9475644837486916</v>
      </c>
      <c r="I36" s="5">
        <f t="shared" si="4"/>
        <v>-5.9475644837486916</v>
      </c>
      <c r="J36" s="5">
        <f t="shared" si="4"/>
        <v>-5.9475644837486916</v>
      </c>
      <c r="K36" s="5">
        <f t="shared" si="4"/>
        <v>-5.9475644837486916</v>
      </c>
      <c r="L36" s="5">
        <f t="shared" si="4"/>
        <v>-5.9475644837486916</v>
      </c>
      <c r="M36" s="5">
        <f t="shared" si="4"/>
        <v>-5.9475644837486916</v>
      </c>
      <c r="N36" s="5">
        <f t="shared" si="4"/>
        <v>-5.9475644837486916</v>
      </c>
    </row>
    <row r="37" spans="1:14" x14ac:dyDescent="0.3">
      <c r="A37" t="s">
        <v>46</v>
      </c>
      <c r="B37" t="s">
        <v>46</v>
      </c>
      <c r="C37" s="3">
        <f>IFERROR(VLOOKUP(B37,'Output Volting'!$A$1:$M$54,2,FALSE),"0")</f>
        <v>-452867.1151015301</v>
      </c>
      <c r="D37" s="3">
        <f>IFERROR(VLOOKUP(B37,'Output Volting'!$A$1:$M$54,3,FALSE),"0")</f>
        <v>-527305.4544404943</v>
      </c>
      <c r="E37" s="3">
        <f>IFERROR(VLOOKUP(B37,'Output Volting'!$A$1:$M$54,4,FALSE),"0")</f>
        <v>-524888.92409168254</v>
      </c>
      <c r="F37" s="3">
        <f>IFERROR(VLOOKUP(B37,'Output Volting'!$A$1:$M$54,5,FALSE),"0")</f>
        <v>-457636.39134773752</v>
      </c>
      <c r="G37" s="3">
        <f>IFERROR(VLOOKUP(B37,'Output Volting'!$A$1:$M$54,6,FALSE),"0")</f>
        <v>-449643.77456250839</v>
      </c>
      <c r="H37" s="3">
        <f>IFERROR(VLOOKUP(B37,'Output Volting'!$A$1:$M$54,7,FALSE),"0")</f>
        <v>-456051.4373716595</v>
      </c>
      <c r="I37" s="3">
        <f>IFERROR(VLOOKUP(B37,'Output Volting'!$A$1:$M$54,8,FALSE),"0")</f>
        <v>-459718.05018703872</v>
      </c>
      <c r="J37" s="3">
        <f>IFERROR(VLOOKUP(B37,'Output Volting'!$A$1:$M$54,9,FALSE),"0")</f>
        <v>-714069.03772654093</v>
      </c>
      <c r="K37" s="3">
        <f>IFERROR(VLOOKUP(B37,'Output Volting'!$A$1:$M$54,10,FALSE),"0")</f>
        <v>-486888.14407747361</v>
      </c>
      <c r="L37" s="3">
        <f>IFERROR(VLOOKUP(B37,'Output Volting'!$A$1:$M$54,11,FALSE),"0")</f>
        <v>-449544.64546855172</v>
      </c>
      <c r="M37" s="3">
        <f>IFERROR(VLOOKUP(B37,'Output Volting'!$A$1:$M$54,12,FALSE),"0")</f>
        <v>-450643.99371590978</v>
      </c>
      <c r="N37" s="3">
        <f>IFERROR(VLOOKUP(B37,'Output Volting'!$A$1:$M$54,13,FALSE),"0")</f>
        <v>-455063.26203673967</v>
      </c>
    </row>
    <row r="38" spans="1:14" x14ac:dyDescent="0.3">
      <c r="A38" t="s">
        <v>46</v>
      </c>
      <c r="B38" t="s">
        <v>47</v>
      </c>
      <c r="C38" s="3">
        <f>IFERROR(VLOOKUP(B38,'Output Volting'!$A$1:$M$54,2,FALSE),"0")</f>
        <v>-793675504.58430111</v>
      </c>
      <c r="D38" s="3">
        <f>IFERROR(VLOOKUP(B38,'Output Volting'!$A$1:$M$54,3,FALSE),"0")</f>
        <v>-703077577.37620521</v>
      </c>
      <c r="E38" s="3">
        <f>IFERROR(VLOOKUP(B38,'Output Volting'!$A$1:$M$54,4,FALSE),"0")</f>
        <v>-813609384.27770579</v>
      </c>
      <c r="F38" s="3">
        <f>IFERROR(VLOOKUP(B38,'Output Volting'!$A$1:$M$54,5,FALSE),"0")</f>
        <v>-756236872.61107886</v>
      </c>
      <c r="G38" s="3">
        <f>IFERROR(VLOOKUP(B38,'Output Volting'!$A$1:$M$54,6,FALSE),"0")</f>
        <v>-869513654.1671387</v>
      </c>
      <c r="H38" s="3">
        <f>IFERROR(VLOOKUP(B38,'Output Volting'!$A$1:$M$54,7,FALSE),"0")</f>
        <v>-939411754.3704685</v>
      </c>
      <c r="I38" s="3">
        <f>IFERROR(VLOOKUP(B38,'Output Volting'!$A$1:$M$54,8,FALSE),"0")</f>
        <v>-1008905036.582397</v>
      </c>
      <c r="J38" s="3">
        <f>IFERROR(VLOOKUP(B38,'Output Volting'!$A$1:$M$54,9,FALSE),"0")</f>
        <v>-1085214328.9638031</v>
      </c>
      <c r="K38" s="3">
        <f>IFERROR(VLOOKUP(B38,'Output Volting'!$A$1:$M$54,10,FALSE),"0")</f>
        <v>-983089446.41621566</v>
      </c>
      <c r="L38" s="3">
        <f>IFERROR(VLOOKUP(B38,'Output Volting'!$A$1:$M$54,11,FALSE),"0")</f>
        <v>-1023561951.543602</v>
      </c>
      <c r="M38" s="3">
        <f>IFERROR(VLOOKUP(B38,'Output Volting'!$A$1:$M$54,12,FALSE),"0")</f>
        <v>-940741096.77254558</v>
      </c>
      <c r="N38" s="3">
        <f>IFERROR(VLOOKUP(B38,'Output Volting'!$A$1:$M$54,13,FALSE),"0")</f>
        <v>-928095625.50746536</v>
      </c>
    </row>
    <row r="39" spans="1:14" x14ac:dyDescent="0.3">
      <c r="A39" t="s">
        <v>46</v>
      </c>
      <c r="B39" t="s">
        <v>48</v>
      </c>
      <c r="C39" s="3">
        <f>IFERROR(VLOOKUP(B39,'Output Volting'!$A$1:$M$54,2,FALSE),"0")</f>
        <v>10808.49665187621</v>
      </c>
      <c r="D39" s="3">
        <f>IFERROR(VLOOKUP(B39,'Output Volting'!$A$1:$M$54,3,FALSE),"0")</f>
        <v>10808.49665187621</v>
      </c>
      <c r="E39" s="3">
        <f>IFERROR(VLOOKUP(B39,'Output Volting'!$A$1:$M$54,4,FALSE),"0")</f>
        <v>10808.49665187621</v>
      </c>
      <c r="F39" s="3">
        <f>IFERROR(VLOOKUP(B39,'Output Volting'!$A$1:$M$54,5,FALSE),"0")</f>
        <v>10808.49665187621</v>
      </c>
      <c r="G39" s="3">
        <f>IFERROR(VLOOKUP(B39,'Output Volting'!$A$1:$M$54,6,FALSE),"0")</f>
        <v>10808.49665187621</v>
      </c>
      <c r="H39" s="3">
        <f>IFERROR(VLOOKUP(B39,'Output Volting'!$A$1:$M$54,7,FALSE),"0")</f>
        <v>10808.49665187621</v>
      </c>
      <c r="I39" s="3">
        <f>IFERROR(VLOOKUP(B39,'Output Volting'!$A$1:$M$54,8,FALSE),"0")</f>
        <v>10808.49665187621</v>
      </c>
      <c r="J39" s="3">
        <f>IFERROR(VLOOKUP(B39,'Output Volting'!$A$1:$M$54,9,FALSE),"0")</f>
        <v>10808.49665187621</v>
      </c>
      <c r="K39" s="3">
        <f>IFERROR(VLOOKUP(B39,'Output Volting'!$A$1:$M$54,10,FALSE),"0")</f>
        <v>10808.49665187621</v>
      </c>
      <c r="L39" s="3">
        <f>IFERROR(VLOOKUP(B39,'Output Volting'!$A$1:$M$54,11,FALSE),"0")</f>
        <v>10808.49665187621</v>
      </c>
      <c r="M39" s="3">
        <f>IFERROR(VLOOKUP(B39,'Output Volting'!$A$1:$M$54,12,FALSE),"0")</f>
        <v>10808.49665187621</v>
      </c>
      <c r="N39" s="3">
        <f>IFERROR(VLOOKUP(B39,'Output Volting'!$A$1:$M$54,13,FALSE),"0")</f>
        <v>10808.49665187621</v>
      </c>
    </row>
    <row r="40" spans="1:14" x14ac:dyDescent="0.3">
      <c r="A40" t="s">
        <v>46</v>
      </c>
      <c r="B40" t="s">
        <v>49</v>
      </c>
      <c r="C40" s="3" t="str">
        <f>IFERROR(VLOOKUP(B40,'Output Volting'!$A$1:$M$54,2,FALSE),"0")</f>
        <v>0</v>
      </c>
      <c r="D40" s="3" t="str">
        <f>IFERROR(VLOOKUP(B40,'Output Volting'!$A$1:$M$54,3,FALSE),"0")</f>
        <v>0</v>
      </c>
      <c r="E40" s="3" t="str">
        <f>IFERROR(VLOOKUP(B40,'Output Volting'!$A$1:$M$54,4,FALSE),"0")</f>
        <v>0</v>
      </c>
      <c r="F40" s="3" t="str">
        <f>IFERROR(VLOOKUP(B40,'Output Volting'!$A$1:$M$54,5,FALSE),"0")</f>
        <v>0</v>
      </c>
      <c r="G40" s="3" t="str">
        <f>IFERROR(VLOOKUP(B40,'Output Volting'!$A$1:$M$54,6,FALSE),"0")</f>
        <v>0</v>
      </c>
      <c r="H40" s="3" t="str">
        <f>IFERROR(VLOOKUP(B40,'Output Volting'!$A$1:$M$54,7,FALSE),"0")</f>
        <v>0</v>
      </c>
      <c r="I40" s="3" t="str">
        <f>IFERROR(VLOOKUP(B40,'Output Volting'!$A$1:$M$54,8,FALSE),"0")</f>
        <v>0</v>
      </c>
      <c r="J40" s="3" t="str">
        <f>IFERROR(VLOOKUP(B40,'Output Volting'!$A$1:$M$54,9,FALSE),"0")</f>
        <v>0</v>
      </c>
      <c r="K40" s="3" t="str">
        <f>IFERROR(VLOOKUP(B40,'Output Volting'!$A$1:$M$54,10,FALSE),"0")</f>
        <v>0</v>
      </c>
      <c r="L40" s="3" t="str">
        <f>IFERROR(VLOOKUP(B40,'Output Volting'!$A$1:$M$54,11,FALSE),"0")</f>
        <v>0</v>
      </c>
      <c r="M40" s="3" t="str">
        <f>IFERROR(VLOOKUP(B40,'Output Volting'!$A$1:$M$54,12,FALSE),"0")</f>
        <v>0</v>
      </c>
      <c r="N40" s="3" t="str">
        <f>IFERROR(VLOOKUP(B40,'Output Volting'!$A$1:$M$54,13,FALSE),"0")</f>
        <v>0</v>
      </c>
    </row>
    <row r="41" spans="1:14" x14ac:dyDescent="0.3">
      <c r="A41" t="s">
        <v>46</v>
      </c>
      <c r="B41" t="s">
        <v>50</v>
      </c>
      <c r="C41" s="3">
        <f>IFERROR(VLOOKUP(B41,'Output Volting'!$A$1:$M$54,2,FALSE),"0")</f>
        <v>331188.01258617511</v>
      </c>
      <c r="D41" s="3">
        <f>IFERROR(VLOOKUP(B41,'Output Volting'!$A$1:$M$54,3,FALSE),"0")</f>
        <v>203823.57863621911</v>
      </c>
      <c r="E41" s="3">
        <f>IFERROR(VLOOKUP(B41,'Output Volting'!$A$1:$M$54,4,FALSE),"0")</f>
        <v>231865.65727520891</v>
      </c>
      <c r="F41" s="3">
        <f>IFERROR(VLOOKUP(B41,'Output Volting'!$A$1:$M$54,5,FALSE),"0")</f>
        <v>213009.29743098959</v>
      </c>
      <c r="G41" s="3">
        <f>IFERROR(VLOOKUP(B41,'Output Volting'!$A$1:$M$54,6,FALSE),"0")</f>
        <v>234327.51217881279</v>
      </c>
      <c r="H41" s="3">
        <f>IFERROR(VLOOKUP(B41,'Output Volting'!$A$1:$M$54,7,FALSE),"0")</f>
        <v>226525.9314570679</v>
      </c>
      <c r="I41" s="3">
        <f>IFERROR(VLOOKUP(B41,'Output Volting'!$A$1:$M$54,8,FALSE),"0")</f>
        <v>242521.5151088695</v>
      </c>
      <c r="J41" s="3">
        <f>IFERROR(VLOOKUP(B41,'Output Volting'!$A$1:$M$54,9,FALSE),"0")</f>
        <v>260982.28311603799</v>
      </c>
      <c r="K41" s="3">
        <f>IFERROR(VLOOKUP(B41,'Output Volting'!$A$1:$M$54,10,FALSE),"0")</f>
        <v>241176.7449843488</v>
      </c>
      <c r="L41" s="3">
        <f>IFERROR(VLOOKUP(B41,'Output Volting'!$A$1:$M$54,11,FALSE),"0")</f>
        <v>253592.06769997481</v>
      </c>
      <c r="M41" s="3">
        <f>IFERROR(VLOOKUP(B41,'Output Volting'!$A$1:$M$54,12,FALSE),"0")</f>
        <v>234885.83585213331</v>
      </c>
      <c r="N41" s="3">
        <f>IFERROR(VLOOKUP(B41,'Output Volting'!$A$1:$M$54,13,FALSE),"0")</f>
        <v>237013.49767256991</v>
      </c>
    </row>
    <row r="42" spans="1:14" x14ac:dyDescent="0.3">
      <c r="A42" t="s">
        <v>46</v>
      </c>
      <c r="B42" t="s">
        <v>51</v>
      </c>
      <c r="C42" s="3">
        <f>IFERROR(VLOOKUP(B42,'Output Volting'!$A$1:$M$54,2,FALSE),"0")</f>
        <v>66455.245757354991</v>
      </c>
      <c r="D42" s="3">
        <f>IFERROR(VLOOKUP(B42,'Output Volting'!$A$1:$M$54,3,FALSE),"0")</f>
        <v>66463.39526322954</v>
      </c>
      <c r="E42" s="3">
        <f>IFERROR(VLOOKUP(B42,'Output Volting'!$A$1:$M$54,4,FALSE),"0")</f>
        <v>66460.627928560367</v>
      </c>
      <c r="F42" s="3">
        <f>IFERROR(VLOOKUP(B42,'Output Volting'!$A$1:$M$54,5,FALSE),"0")</f>
        <v>66463.407831454926</v>
      </c>
      <c r="G42" s="3">
        <f>IFERROR(VLOOKUP(B42,'Output Volting'!$A$1:$M$54,6,FALSE),"0")</f>
        <v>66472.035060717521</v>
      </c>
      <c r="H42" s="3">
        <f>IFERROR(VLOOKUP(B42,'Output Volting'!$A$1:$M$54,7,FALSE),"0")</f>
        <v>66468.822001536042</v>
      </c>
      <c r="I42" s="3">
        <f>IFERROR(VLOOKUP(B42,'Output Volting'!$A$1:$M$54,8,FALSE),"0")</f>
        <v>66462.192908734272</v>
      </c>
      <c r="J42" s="3">
        <f>IFERROR(VLOOKUP(B42,'Output Volting'!$A$1:$M$54,9,FALSE),"0")</f>
        <v>66466.366408306974</v>
      </c>
      <c r="K42" s="3">
        <f>IFERROR(VLOOKUP(B42,'Output Volting'!$A$1:$M$54,10,FALSE),"0")</f>
        <v>66455.099589370628</v>
      </c>
      <c r="L42" s="3">
        <f>IFERROR(VLOOKUP(B42,'Output Volting'!$A$1:$M$54,11,FALSE),"0")</f>
        <v>66465.789620454147</v>
      </c>
      <c r="M42" s="3">
        <f>IFERROR(VLOOKUP(B42,'Output Volting'!$A$1:$M$54,12,FALSE),"0")</f>
        <v>66497.379757968461</v>
      </c>
      <c r="N42" s="3">
        <f>IFERROR(VLOOKUP(B42,'Output Volting'!$A$1:$M$54,13,FALSE),"0")</f>
        <v>66462.992226698101</v>
      </c>
    </row>
    <row r="43" spans="1:14" x14ac:dyDescent="0.3">
      <c r="A43" t="s">
        <v>46</v>
      </c>
      <c r="B43" t="s">
        <v>52</v>
      </c>
      <c r="C43" s="3">
        <f>IFERROR(VLOOKUP(B43,'Output Volting'!$A$1:$M$54,2,FALSE),"0")</f>
        <v>1.0047260181133379</v>
      </c>
      <c r="D43" s="3">
        <f>IFERROR(VLOOKUP(B43,'Output Volting'!$A$1:$M$54,3,FALSE),"0")</f>
        <v>1.0047260181133379</v>
      </c>
      <c r="E43" s="3">
        <f>IFERROR(VLOOKUP(B43,'Output Volting'!$A$1:$M$54,4,FALSE),"0")</f>
        <v>1.0047260181133379</v>
      </c>
      <c r="F43" s="3">
        <f>IFERROR(VLOOKUP(B43,'Output Volting'!$A$1:$M$54,5,FALSE),"0")</f>
        <v>1.0047260181133379</v>
      </c>
      <c r="G43" s="3">
        <f>IFERROR(VLOOKUP(B43,'Output Volting'!$A$1:$M$54,6,FALSE),"0")</f>
        <v>1.0047260181133379</v>
      </c>
      <c r="H43" s="3">
        <f>IFERROR(VLOOKUP(B43,'Output Volting'!$A$1:$M$54,7,FALSE),"0")</f>
        <v>2.202168445673113</v>
      </c>
      <c r="I43" s="3">
        <f>IFERROR(VLOOKUP(B43,'Output Volting'!$A$1:$M$54,8,FALSE),"0")</f>
        <v>2.2249455230035311</v>
      </c>
      <c r="J43" s="3">
        <f>IFERROR(VLOOKUP(B43,'Output Volting'!$A$1:$M$54,9,FALSE),"0")</f>
        <v>2.1529909027776402</v>
      </c>
      <c r="K43" s="3">
        <f>IFERROR(VLOOKUP(B43,'Output Volting'!$A$1:$M$54,10,FALSE),"0")</f>
        <v>2.194249680365683</v>
      </c>
      <c r="L43" s="3">
        <f>IFERROR(VLOOKUP(B43,'Output Volting'!$A$1:$M$54,11,FALSE),"0")</f>
        <v>2.6265592342861028</v>
      </c>
      <c r="M43" s="3">
        <f>IFERROR(VLOOKUP(B43,'Output Volting'!$A$1:$M$54,12,FALSE),"0")</f>
        <v>1.983500738884264</v>
      </c>
      <c r="N43" s="3">
        <f>IFERROR(VLOOKUP(B43,'Output Volting'!$A$1:$M$54,13,FALSE),"0")</f>
        <v>1.167797942484228</v>
      </c>
    </row>
    <row r="44" spans="1:14" x14ac:dyDescent="0.3">
      <c r="A44" t="s">
        <v>46</v>
      </c>
      <c r="B44" t="s">
        <v>53</v>
      </c>
      <c r="C44" s="3">
        <f>IFERROR(VLOOKUP(B44,'Output Volting'!$A$1:$M$54,2,FALSE),"0")</f>
        <v>656165644.16335976</v>
      </c>
      <c r="D44" s="3">
        <f>IFERROR(VLOOKUP(B44,'Output Volting'!$A$1:$M$54,3,FALSE),"0")</f>
        <v>564512054.02688706</v>
      </c>
      <c r="E44" s="3">
        <f>IFERROR(VLOOKUP(B44,'Output Volting'!$A$1:$M$54,4,FALSE),"0")</f>
        <v>532658364.27120751</v>
      </c>
      <c r="F44" s="3">
        <f>IFERROR(VLOOKUP(B44,'Output Volting'!$A$1:$M$54,5,FALSE),"0")</f>
        <v>20182078.426802538</v>
      </c>
      <c r="G44" s="3">
        <f>IFERROR(VLOOKUP(B44,'Output Volting'!$A$1:$M$54,6,FALSE),"0")</f>
        <v>757115761.97692239</v>
      </c>
      <c r="H44" s="3">
        <f>IFERROR(VLOOKUP(B44,'Output Volting'!$A$1:$M$54,7,FALSE),"0")</f>
        <v>524396973.9361245</v>
      </c>
      <c r="I44" s="3">
        <f>IFERROR(VLOOKUP(B44,'Output Volting'!$A$1:$M$54,8,FALSE),"0")</f>
        <v>610280038.93830383</v>
      </c>
      <c r="J44" s="3">
        <f>IFERROR(VLOOKUP(B44,'Output Volting'!$A$1:$M$54,9,FALSE),"0")</f>
        <v>814259241.61587977</v>
      </c>
      <c r="K44" s="3">
        <f>IFERROR(VLOOKUP(B44,'Output Volting'!$A$1:$M$54,10,FALSE),"0")</f>
        <v>673154588.63164461</v>
      </c>
      <c r="L44" s="3">
        <f>IFERROR(VLOOKUP(B44,'Output Volting'!$A$1:$M$54,11,FALSE),"0")</f>
        <v>576959565.19802153</v>
      </c>
      <c r="M44" s="3">
        <f>IFERROR(VLOOKUP(B44,'Output Volting'!$A$1:$M$54,12,FALSE),"0")</f>
        <v>411077578.48986173</v>
      </c>
      <c r="N44" s="3">
        <f>IFERROR(VLOOKUP(B44,'Output Volting'!$A$1:$M$54,13,FALSE),"0")</f>
        <v>222475385.37966889</v>
      </c>
    </row>
    <row r="45" spans="1:14" s="4" customFormat="1" hidden="1" x14ac:dyDescent="0.3">
      <c r="A45" s="4" t="s">
        <v>46</v>
      </c>
      <c r="B45" s="4" t="s">
        <v>92</v>
      </c>
      <c r="C45" s="5">
        <f>SUM(C37:C44)</f>
        <v>-137554274.77632153</v>
      </c>
      <c r="D45" s="5">
        <f t="shared" ref="D45:N45" si="5">SUM(D37:D44)</f>
        <v>-138811732.32848132</v>
      </c>
      <c r="E45" s="5">
        <f t="shared" si="5"/>
        <v>-281166773.14400822</v>
      </c>
      <c r="F45" s="5">
        <f t="shared" si="5"/>
        <v>-736222148.36898375</v>
      </c>
      <c r="G45" s="5">
        <f t="shared" si="5"/>
        <v>-112535926.9161613</v>
      </c>
      <c r="H45" s="5">
        <f t="shared" si="5"/>
        <v>-415167026.41943663</v>
      </c>
      <c r="I45" s="5">
        <f t="shared" si="5"/>
        <v>-398764921.26466513</v>
      </c>
      <c r="J45" s="5">
        <f t="shared" si="5"/>
        <v>-271330897.08648276</v>
      </c>
      <c r="K45" s="5">
        <f t="shared" si="5"/>
        <v>-310103303.39317322</v>
      </c>
      <c r="L45" s="5">
        <f t="shared" si="5"/>
        <v>-446721062.01051748</v>
      </c>
      <c r="M45" s="5">
        <f t="shared" si="5"/>
        <v>-529801968.58063698</v>
      </c>
      <c r="N45" s="5">
        <f t="shared" si="5"/>
        <v>-705761017.23548412</v>
      </c>
    </row>
    <row r="46" spans="1:14" x14ac:dyDescent="0.3">
      <c r="A46" t="s">
        <v>54</v>
      </c>
      <c r="B46" t="s">
        <v>55</v>
      </c>
      <c r="C46" s="3">
        <f>IFERROR(VLOOKUP(B46,'Output Volting'!$A$1:$M$54,2,FALSE),"0")</f>
        <v>-449408.42891918711</v>
      </c>
      <c r="D46" s="3">
        <f>IFERROR(VLOOKUP(B46,'Output Volting'!$A$1:$M$54,3,FALSE),"0")</f>
        <v>-449408.42891918711</v>
      </c>
      <c r="E46" s="3">
        <f>IFERROR(VLOOKUP(B46,'Output Volting'!$A$1:$M$54,4,FALSE),"0")</f>
        <v>-449408.42891918711</v>
      </c>
      <c r="F46" s="3">
        <f>IFERROR(VLOOKUP(B46,'Output Volting'!$A$1:$M$54,5,FALSE),"0")</f>
        <v>-449408.42891918711</v>
      </c>
      <c r="G46" s="3">
        <f>IFERROR(VLOOKUP(B46,'Output Volting'!$A$1:$M$54,6,FALSE),"0")</f>
        <v>-449408.42891918711</v>
      </c>
      <c r="H46" s="3">
        <f>IFERROR(VLOOKUP(B46,'Output Volting'!$A$1:$M$54,7,FALSE),"0")</f>
        <v>-449408.42891918711</v>
      </c>
      <c r="I46" s="3">
        <f>IFERROR(VLOOKUP(B46,'Output Volting'!$A$1:$M$54,8,FALSE),"0")</f>
        <v>-449408.42891918711</v>
      </c>
      <c r="J46" s="3">
        <f>IFERROR(VLOOKUP(B46,'Output Volting'!$A$1:$M$54,9,FALSE),"0")</f>
        <v>-449408.42891918711</v>
      </c>
      <c r="K46" s="3">
        <f>IFERROR(VLOOKUP(B46,'Output Volting'!$A$1:$M$54,10,FALSE),"0")</f>
        <v>-449408.42891918711</v>
      </c>
      <c r="L46" s="3">
        <f>IFERROR(VLOOKUP(B46,'Output Volting'!$A$1:$M$54,11,FALSE),"0")</f>
        <v>-449408.42891918711</v>
      </c>
      <c r="M46" s="3">
        <f>IFERROR(VLOOKUP(B46,'Output Volting'!$A$1:$M$54,12,FALSE),"0")</f>
        <v>-449408.42891918711</v>
      </c>
      <c r="N46" s="3">
        <f>IFERROR(VLOOKUP(B46,'Output Volting'!$A$1:$M$54,13,FALSE),"0")</f>
        <v>-449408.42891918711</v>
      </c>
    </row>
    <row r="47" spans="1:14" x14ac:dyDescent="0.3">
      <c r="A47" t="s">
        <v>54</v>
      </c>
      <c r="B47" t="s">
        <v>56</v>
      </c>
      <c r="C47" s="3">
        <f>IFERROR(VLOOKUP(B47,'Output Volting'!$A$1:$M$54,2,FALSE),"0")</f>
        <v>-21701.034817668438</v>
      </c>
      <c r="D47" s="3">
        <f>IFERROR(VLOOKUP(B47,'Output Volting'!$A$1:$M$54,3,FALSE),"0")</f>
        <v>-27431.7973909346</v>
      </c>
      <c r="E47" s="3">
        <f>IFERROR(VLOOKUP(B47,'Output Volting'!$A$1:$M$54,4,FALSE),"0")</f>
        <v>-34265.465365664582</v>
      </c>
      <c r="F47" s="3">
        <f>IFERROR(VLOOKUP(B47,'Output Volting'!$A$1:$M$54,5,FALSE),"0")</f>
        <v>-35341.654193198112</v>
      </c>
      <c r="G47" s="3">
        <f>IFERROR(VLOOKUP(B47,'Output Volting'!$A$1:$M$54,6,FALSE),"0")</f>
        <v>-33674.348384421202</v>
      </c>
      <c r="H47" s="3">
        <f>IFERROR(VLOOKUP(B47,'Output Volting'!$A$1:$M$54,7,FALSE),"0")</f>
        <v>-25374.116233545079</v>
      </c>
      <c r="I47" s="3">
        <f>IFERROR(VLOOKUP(B47,'Output Volting'!$A$1:$M$54,8,FALSE),"0")</f>
        <v>-22010.923290755971</v>
      </c>
      <c r="J47" s="3">
        <f>IFERROR(VLOOKUP(B47,'Output Volting'!$A$1:$M$54,9,FALSE),"0")</f>
        <v>-22221.661622940999</v>
      </c>
      <c r="K47" s="3">
        <f>IFERROR(VLOOKUP(B47,'Output Volting'!$A$1:$M$54,10,FALSE),"0")</f>
        <v>-22237.59160308967</v>
      </c>
      <c r="L47" s="3">
        <f>IFERROR(VLOOKUP(B47,'Output Volting'!$A$1:$M$54,11,FALSE),"0")</f>
        <v>-22168.72417561154</v>
      </c>
      <c r="M47" s="3">
        <f>IFERROR(VLOOKUP(B47,'Output Volting'!$A$1:$M$54,12,FALSE),"0")</f>
        <v>-22854.504154866641</v>
      </c>
      <c r="N47" s="3">
        <f>IFERROR(VLOOKUP(B47,'Output Volting'!$A$1:$M$54,13,FALSE),"0")</f>
        <v>-22621.158753143391</v>
      </c>
    </row>
    <row r="48" spans="1:14" x14ac:dyDescent="0.3">
      <c r="A48" t="s">
        <v>54</v>
      </c>
      <c r="B48" t="s">
        <v>57</v>
      </c>
      <c r="C48" s="3">
        <f>IFERROR(VLOOKUP(B48,'Output Volting'!$A$1:$M$54,2,FALSE),"0")</f>
        <v>782088.55469572183</v>
      </c>
      <c r="D48" s="3">
        <f>IFERROR(VLOOKUP(B48,'Output Volting'!$A$1:$M$54,3,FALSE),"0")</f>
        <v>782088.55470296892</v>
      </c>
      <c r="E48" s="3">
        <f>IFERROR(VLOOKUP(B48,'Output Volting'!$A$1:$M$54,4,FALSE),"0")</f>
        <v>782088.55473902076</v>
      </c>
      <c r="F48" s="3">
        <f>IFERROR(VLOOKUP(B48,'Output Volting'!$A$1:$M$54,5,FALSE),"0")</f>
        <v>782088.55468844972</v>
      </c>
      <c r="G48" s="3">
        <f>IFERROR(VLOOKUP(B48,'Output Volting'!$A$1:$M$54,6,FALSE),"0")</f>
        <v>782088.55472874118</v>
      </c>
      <c r="H48" s="3">
        <f>IFERROR(VLOOKUP(B48,'Output Volting'!$A$1:$M$54,7,FALSE),"0")</f>
        <v>782088.55468999094</v>
      </c>
      <c r="I48" s="3">
        <f>IFERROR(VLOOKUP(B48,'Output Volting'!$A$1:$M$54,8,FALSE),"0")</f>
        <v>782088.55473426532</v>
      </c>
      <c r="J48" s="3">
        <f>IFERROR(VLOOKUP(B48,'Output Volting'!$A$1:$M$54,9,FALSE),"0")</f>
        <v>782088.55476010893</v>
      </c>
      <c r="K48" s="3">
        <f>IFERROR(VLOOKUP(B48,'Output Volting'!$A$1:$M$54,10,FALSE),"0")</f>
        <v>782088.55475009978</v>
      </c>
      <c r="L48" s="3">
        <f>IFERROR(VLOOKUP(B48,'Output Volting'!$A$1:$M$54,11,FALSE),"0")</f>
        <v>782088.55472322309</v>
      </c>
      <c r="M48" s="3">
        <f>IFERROR(VLOOKUP(B48,'Output Volting'!$A$1:$M$54,12,FALSE),"0")</f>
        <v>782088.55469248933</v>
      </c>
      <c r="N48" s="3">
        <f>IFERROR(VLOOKUP(B48,'Output Volting'!$A$1:$M$54,13,FALSE),"0")</f>
        <v>782088.55473205622</v>
      </c>
    </row>
    <row r="49" spans="1:14" x14ac:dyDescent="0.3">
      <c r="A49" t="s">
        <v>54</v>
      </c>
      <c r="B49" t="s">
        <v>58</v>
      </c>
      <c r="C49" s="3">
        <f>IFERROR(VLOOKUP(B49,'Output Volting'!$A$1:$M$54,2,FALSE),"0")</f>
        <v>-285343.23461725551</v>
      </c>
      <c r="D49" s="3">
        <f>IFERROR(VLOOKUP(B49,'Output Volting'!$A$1:$M$54,3,FALSE),"0")</f>
        <v>-285343.23461725551</v>
      </c>
      <c r="E49" s="3">
        <f>IFERROR(VLOOKUP(B49,'Output Volting'!$A$1:$M$54,4,FALSE),"0")</f>
        <v>-285343.23461725551</v>
      </c>
      <c r="F49" s="3">
        <f>IFERROR(VLOOKUP(B49,'Output Volting'!$A$1:$M$54,5,FALSE),"0")</f>
        <v>-285343.23461725551</v>
      </c>
      <c r="G49" s="3">
        <f>IFERROR(VLOOKUP(B49,'Output Volting'!$A$1:$M$54,6,FALSE),"0")</f>
        <v>-285343.23461725551</v>
      </c>
      <c r="H49" s="3">
        <f>IFERROR(VLOOKUP(B49,'Output Volting'!$A$1:$M$54,7,FALSE),"0")</f>
        <v>-285343.23461725551</v>
      </c>
      <c r="I49" s="3">
        <f>IFERROR(VLOOKUP(B49,'Output Volting'!$A$1:$M$54,8,FALSE),"0")</f>
        <v>-285343.23461725551</v>
      </c>
      <c r="J49" s="3">
        <f>IFERROR(VLOOKUP(B49,'Output Volting'!$A$1:$M$54,9,FALSE),"0")</f>
        <v>-285343.23461725551</v>
      </c>
      <c r="K49" s="3">
        <f>IFERROR(VLOOKUP(B49,'Output Volting'!$A$1:$M$54,10,FALSE),"0")</f>
        <v>-285343.23461725551</v>
      </c>
      <c r="L49" s="3">
        <f>IFERROR(VLOOKUP(B49,'Output Volting'!$A$1:$M$54,11,FALSE),"0")</f>
        <v>-285343.23461725551</v>
      </c>
      <c r="M49" s="3">
        <f>IFERROR(VLOOKUP(B49,'Output Volting'!$A$1:$M$54,12,FALSE),"0")</f>
        <v>-285343.23461725551</v>
      </c>
      <c r="N49" s="3">
        <f>IFERROR(VLOOKUP(B49,'Output Volting'!$A$1:$M$54,13,FALSE),"0")</f>
        <v>-285343.23461725551</v>
      </c>
    </row>
    <row r="50" spans="1:14" x14ac:dyDescent="0.3">
      <c r="A50" t="s">
        <v>54</v>
      </c>
      <c r="B50" t="s">
        <v>59</v>
      </c>
      <c r="C50" s="3">
        <f>IFERROR(VLOOKUP(B50,'Output Volting'!$A$1:$M$54,2,FALSE),"0")</f>
        <v>20491.589582291079</v>
      </c>
      <c r="D50" s="3">
        <f>IFERROR(VLOOKUP(B50,'Output Volting'!$A$1:$M$54,3,FALSE),"0")</f>
        <v>20491.589582291079</v>
      </c>
      <c r="E50" s="3">
        <f>IFERROR(VLOOKUP(B50,'Output Volting'!$A$1:$M$54,4,FALSE),"0")</f>
        <v>20491.589582291079</v>
      </c>
      <c r="F50" s="3">
        <f>IFERROR(VLOOKUP(B50,'Output Volting'!$A$1:$M$54,5,FALSE),"0")</f>
        <v>20491.589582291079</v>
      </c>
      <c r="G50" s="3">
        <f>IFERROR(VLOOKUP(B50,'Output Volting'!$A$1:$M$54,6,FALSE),"0")</f>
        <v>20491.589582291079</v>
      </c>
      <c r="H50" s="3">
        <f>IFERROR(VLOOKUP(B50,'Output Volting'!$A$1:$M$54,7,FALSE),"0")</f>
        <v>20491.589582291079</v>
      </c>
      <c r="I50" s="3">
        <f>IFERROR(VLOOKUP(B50,'Output Volting'!$A$1:$M$54,8,FALSE),"0")</f>
        <v>20491.589582291079</v>
      </c>
      <c r="J50" s="3">
        <f>IFERROR(VLOOKUP(B50,'Output Volting'!$A$1:$M$54,9,FALSE),"0")</f>
        <v>20491.589582291079</v>
      </c>
      <c r="K50" s="3">
        <f>IFERROR(VLOOKUP(B50,'Output Volting'!$A$1:$M$54,10,FALSE),"0")</f>
        <v>20491.589582291079</v>
      </c>
      <c r="L50" s="3">
        <f>IFERROR(VLOOKUP(B50,'Output Volting'!$A$1:$M$54,11,FALSE),"0")</f>
        <v>20491.589582291079</v>
      </c>
      <c r="M50" s="3">
        <f>IFERROR(VLOOKUP(B50,'Output Volting'!$A$1:$M$54,12,FALSE),"0")</f>
        <v>20491.589582291079</v>
      </c>
      <c r="N50" s="3">
        <f>IFERROR(VLOOKUP(B50,'Output Volting'!$A$1:$M$54,13,FALSE),"0")</f>
        <v>20491.589582291079</v>
      </c>
    </row>
    <row r="51" spans="1:14" x14ac:dyDescent="0.3">
      <c r="A51" t="s">
        <v>54</v>
      </c>
      <c r="B51" t="s">
        <v>60</v>
      </c>
      <c r="C51" s="3">
        <f>IFERROR(VLOOKUP(B51,'Output Volting'!$A$1:$M$54,2,FALSE),"0")</f>
        <v>2979621.2207122231</v>
      </c>
      <c r="D51" s="3">
        <f>IFERROR(VLOOKUP(B51,'Output Volting'!$A$1:$M$54,3,FALSE),"0")</f>
        <v>2876734.5251564719</v>
      </c>
      <c r="E51" s="3">
        <f>IFERROR(VLOOKUP(B51,'Output Volting'!$A$1:$M$54,4,FALSE),"0")</f>
        <v>2958519.8012047051</v>
      </c>
      <c r="F51" s="3">
        <f>IFERROR(VLOOKUP(B51,'Output Volting'!$A$1:$M$54,5,FALSE),"0")</f>
        <v>2953716.3025012468</v>
      </c>
      <c r="G51" s="3">
        <f>IFERROR(VLOOKUP(B51,'Output Volting'!$A$1:$M$54,6,FALSE),"0")</f>
        <v>2955693.9065812379</v>
      </c>
      <c r="H51" s="3">
        <f>IFERROR(VLOOKUP(B51,'Output Volting'!$A$1:$M$54,7,FALSE),"0")</f>
        <v>2948419.0803951239</v>
      </c>
      <c r="I51" s="3">
        <f>IFERROR(VLOOKUP(B51,'Output Volting'!$A$1:$M$54,8,FALSE),"0")</f>
        <v>2894949.8010735018</v>
      </c>
      <c r="J51" s="3">
        <f>IFERROR(VLOOKUP(B51,'Output Volting'!$A$1:$M$54,9,FALSE),"0")</f>
        <v>2878516.376362761</v>
      </c>
      <c r="K51" s="3">
        <f>IFERROR(VLOOKUP(B51,'Output Volting'!$A$1:$M$54,10,FALSE),"0")</f>
        <v>2872432.2197373998</v>
      </c>
      <c r="L51" s="3">
        <f>IFERROR(VLOOKUP(B51,'Output Volting'!$A$1:$M$54,11,FALSE),"0")</f>
        <v>2877301.5883344188</v>
      </c>
      <c r="M51" s="3">
        <f>IFERROR(VLOOKUP(B51,'Output Volting'!$A$1:$M$54,12,FALSE),"0")</f>
        <v>2832672.613459412</v>
      </c>
      <c r="N51" s="3">
        <f>IFERROR(VLOOKUP(B51,'Output Volting'!$A$1:$M$54,13,FALSE),"0")</f>
        <v>2686421.619141805</v>
      </c>
    </row>
    <row r="52" spans="1:14" x14ac:dyDescent="0.3">
      <c r="A52" t="s">
        <v>54</v>
      </c>
      <c r="B52" t="s">
        <v>61</v>
      </c>
      <c r="C52" s="3" t="str">
        <f>IFERROR(VLOOKUP(B52,'Output Volting'!$A$1:$M$54,2,FALSE),"0")</f>
        <v>0</v>
      </c>
      <c r="D52" s="3" t="str">
        <f>IFERROR(VLOOKUP(B52,'Output Volting'!$A$1:$M$54,3,FALSE),"0")</f>
        <v>0</v>
      </c>
      <c r="E52" s="3" t="str">
        <f>IFERROR(VLOOKUP(B52,'Output Volting'!$A$1:$M$54,4,FALSE),"0")</f>
        <v>0</v>
      </c>
      <c r="F52" s="3" t="str">
        <f>IFERROR(VLOOKUP(B52,'Output Volting'!$A$1:$M$54,5,FALSE),"0")</f>
        <v>0</v>
      </c>
      <c r="G52" s="3" t="str">
        <f>IFERROR(VLOOKUP(B52,'Output Volting'!$A$1:$M$54,6,FALSE),"0")</f>
        <v>0</v>
      </c>
      <c r="H52" s="3" t="str">
        <f>IFERROR(VLOOKUP(B52,'Output Volting'!$A$1:$M$54,7,FALSE),"0")</f>
        <v>0</v>
      </c>
      <c r="I52" s="3" t="str">
        <f>IFERROR(VLOOKUP(B52,'Output Volting'!$A$1:$M$54,8,FALSE),"0")</f>
        <v>0</v>
      </c>
      <c r="J52" s="3" t="str">
        <f>IFERROR(VLOOKUP(B52,'Output Volting'!$A$1:$M$54,9,FALSE),"0")</f>
        <v>0</v>
      </c>
      <c r="K52" s="3" t="str">
        <f>IFERROR(VLOOKUP(B52,'Output Volting'!$A$1:$M$54,10,FALSE),"0")</f>
        <v>0</v>
      </c>
      <c r="L52" s="3" t="str">
        <f>IFERROR(VLOOKUP(B52,'Output Volting'!$A$1:$M$54,11,FALSE),"0")</f>
        <v>0</v>
      </c>
      <c r="M52" s="3" t="str">
        <f>IFERROR(VLOOKUP(B52,'Output Volting'!$A$1:$M$54,12,FALSE),"0")</f>
        <v>0</v>
      </c>
      <c r="N52" s="3" t="str">
        <f>IFERROR(VLOOKUP(B52,'Output Volting'!$A$1:$M$54,13,FALSE),"0")</f>
        <v>0</v>
      </c>
    </row>
    <row r="53" spans="1:14" x14ac:dyDescent="0.3">
      <c r="A53" t="s">
        <v>54</v>
      </c>
      <c r="B53" t="s">
        <v>62</v>
      </c>
      <c r="C53" s="3">
        <f>IFERROR(VLOOKUP(B53,'Output Volting'!$A$1:$M$54,2,FALSE),"0")</f>
        <v>713020.17551795556</v>
      </c>
      <c r="D53" s="3">
        <f>IFERROR(VLOOKUP(B53,'Output Volting'!$A$1:$M$54,3,FALSE),"0")</f>
        <v>657328.03800584492</v>
      </c>
      <c r="E53" s="3">
        <f>IFERROR(VLOOKUP(B53,'Output Volting'!$A$1:$M$54,4,FALSE),"0")</f>
        <v>734889.75241330301</v>
      </c>
      <c r="F53" s="3">
        <f>IFERROR(VLOOKUP(B53,'Output Volting'!$A$1:$M$54,5,FALSE),"0")</f>
        <v>684967.12209657382</v>
      </c>
      <c r="G53" s="3">
        <f>IFERROR(VLOOKUP(B53,'Output Volting'!$A$1:$M$54,6,FALSE),"0")</f>
        <v>735284.19934876717</v>
      </c>
      <c r="H53" s="3">
        <f>IFERROR(VLOOKUP(B53,'Output Volting'!$A$1:$M$54,7,FALSE),"0")</f>
        <v>765761.16250307357</v>
      </c>
      <c r="I53" s="3">
        <f>IFERROR(VLOOKUP(B53,'Output Volting'!$A$1:$M$54,8,FALSE),"0")</f>
        <v>809822.22127032198</v>
      </c>
      <c r="J53" s="3">
        <f>IFERROR(VLOOKUP(B53,'Output Volting'!$A$1:$M$54,9,FALSE),"0")</f>
        <v>857567.4796803284</v>
      </c>
      <c r="K53" s="3">
        <f>IFERROR(VLOOKUP(B53,'Output Volting'!$A$1:$M$54,10,FALSE),"0")</f>
        <v>803597.0593053255</v>
      </c>
      <c r="L53" s="3">
        <f>IFERROR(VLOOKUP(B53,'Output Volting'!$A$1:$M$54,11,FALSE),"0")</f>
        <v>842088.45785735326</v>
      </c>
      <c r="M53" s="3">
        <f>IFERROR(VLOOKUP(B53,'Output Volting'!$A$1:$M$54,12,FALSE),"0")</f>
        <v>792227.91557373421</v>
      </c>
      <c r="N53" s="3">
        <f>IFERROR(VLOOKUP(B53,'Output Volting'!$A$1:$M$54,13,FALSE),"0")</f>
        <v>793871.93373399845</v>
      </c>
    </row>
    <row r="54" spans="1:14" x14ac:dyDescent="0.3">
      <c r="A54" t="s">
        <v>54</v>
      </c>
      <c r="B54" t="s">
        <v>63</v>
      </c>
      <c r="C54" s="3">
        <f>IFERROR(VLOOKUP(B54,'Output Volting'!$A$1:$M$54,2,FALSE),"0")</f>
        <v>324210.65353350702</v>
      </c>
      <c r="D54" s="3">
        <f>IFERROR(VLOOKUP(B54,'Output Volting'!$A$1:$M$54,3,FALSE),"0")</f>
        <v>203472.12538629799</v>
      </c>
      <c r="E54" s="3">
        <f>IFERROR(VLOOKUP(B54,'Output Volting'!$A$1:$M$54,4,FALSE),"0")</f>
        <v>30529.030377699091</v>
      </c>
      <c r="F54" s="3">
        <f>IFERROR(VLOOKUP(B54,'Output Volting'!$A$1:$M$54,5,FALSE),"0")</f>
        <v>30529.030377699091</v>
      </c>
      <c r="G54" s="3">
        <f>IFERROR(VLOOKUP(B54,'Output Volting'!$A$1:$M$54,6,FALSE),"0")</f>
        <v>30529.030377699091</v>
      </c>
      <c r="H54" s="3">
        <f>IFERROR(VLOOKUP(B54,'Output Volting'!$A$1:$M$54,7,FALSE),"0")</f>
        <v>30529.030377699091</v>
      </c>
      <c r="I54" s="3">
        <f>IFERROR(VLOOKUP(B54,'Output Volting'!$A$1:$M$54,8,FALSE),"0")</f>
        <v>350016.52803591092</v>
      </c>
      <c r="J54" s="3">
        <f>IFERROR(VLOOKUP(B54,'Output Volting'!$A$1:$M$54,9,FALSE),"0")</f>
        <v>376965.21808577282</v>
      </c>
      <c r="K54" s="3">
        <f>IFERROR(VLOOKUP(B54,'Output Volting'!$A$1:$M$54,10,FALSE),"0")</f>
        <v>372397.04770974239</v>
      </c>
      <c r="L54" s="3">
        <f>IFERROR(VLOOKUP(B54,'Output Volting'!$A$1:$M$54,11,FALSE),"0")</f>
        <v>370461.15120003087</v>
      </c>
      <c r="M54" s="3">
        <f>IFERROR(VLOOKUP(B54,'Output Volting'!$A$1:$M$54,12,FALSE),"0")</f>
        <v>374585.90179812798</v>
      </c>
      <c r="N54" s="3">
        <f>IFERROR(VLOOKUP(B54,'Output Volting'!$A$1:$M$54,13,FALSE),"0")</f>
        <v>376965.20403574337</v>
      </c>
    </row>
    <row r="55" spans="1:14" x14ac:dyDescent="0.3">
      <c r="A55" t="s">
        <v>54</v>
      </c>
      <c r="B55" t="s">
        <v>64</v>
      </c>
      <c r="C55" s="3">
        <f>IFERROR(VLOOKUP(B55,'Output Volting'!$A$1:$M$54,2,FALSE),"0")</f>
        <v>412413.39550800121</v>
      </c>
      <c r="D55" s="3">
        <f>IFERROR(VLOOKUP(B55,'Output Volting'!$A$1:$M$54,3,FALSE),"0")</f>
        <v>409304.63654326339</v>
      </c>
      <c r="E55" s="3">
        <f>IFERROR(VLOOKUP(B55,'Output Volting'!$A$1:$M$54,4,FALSE),"0")</f>
        <v>409313.89566104411</v>
      </c>
      <c r="F55" s="3">
        <f>IFERROR(VLOOKUP(B55,'Output Volting'!$A$1:$M$54,5,FALSE),"0")</f>
        <v>409881.80848347151</v>
      </c>
      <c r="G55" s="3">
        <f>IFERROR(VLOOKUP(B55,'Output Volting'!$A$1:$M$54,6,FALSE),"0")</f>
        <v>416498.1193087906</v>
      </c>
      <c r="H55" s="3">
        <f>IFERROR(VLOOKUP(B55,'Output Volting'!$A$1:$M$54,7,FALSE),"0")</f>
        <v>414174.96440238232</v>
      </c>
      <c r="I55" s="3">
        <f>IFERROR(VLOOKUP(B55,'Output Volting'!$A$1:$M$54,8,FALSE),"0")</f>
        <v>402267.51323049841</v>
      </c>
      <c r="J55" s="3">
        <f>IFERROR(VLOOKUP(B55,'Output Volting'!$A$1:$M$54,9,FALSE),"0")</f>
        <v>404419.66169942159</v>
      </c>
      <c r="K55" s="3">
        <f>IFERROR(VLOOKUP(B55,'Output Volting'!$A$1:$M$54,10,FALSE),"0")</f>
        <v>402735.54899562988</v>
      </c>
      <c r="L55" s="3">
        <f>IFERROR(VLOOKUP(B55,'Output Volting'!$A$1:$M$54,11,FALSE),"0")</f>
        <v>398630.81962548639</v>
      </c>
      <c r="M55" s="3">
        <f>IFERROR(VLOOKUP(B55,'Output Volting'!$A$1:$M$54,12,FALSE),"0")</f>
        <v>403027.52042893087</v>
      </c>
      <c r="N55" s="3">
        <f>IFERROR(VLOOKUP(B55,'Output Volting'!$A$1:$M$54,13,FALSE),"0")</f>
        <v>403133.54874735372</v>
      </c>
    </row>
    <row r="56" spans="1:14" s="4" customFormat="1" hidden="1" x14ac:dyDescent="0.3">
      <c r="A56" s="4" t="s">
        <v>54</v>
      </c>
      <c r="B56" s="4" t="s">
        <v>92</v>
      </c>
      <c r="C56" s="5">
        <f>SUM(C46:C55)</f>
        <v>4475392.8911955897</v>
      </c>
      <c r="D56" s="5">
        <f t="shared" ref="D56:N56" si="6">SUM(D46:D55)</f>
        <v>4187236.0084497612</v>
      </c>
      <c r="E56" s="5">
        <f t="shared" si="6"/>
        <v>4166815.495075956</v>
      </c>
      <c r="F56" s="5">
        <f t="shared" si="6"/>
        <v>4111581.0900000916</v>
      </c>
      <c r="G56" s="5">
        <f t="shared" si="6"/>
        <v>4172159.3880066634</v>
      </c>
      <c r="H56" s="5">
        <f t="shared" si="6"/>
        <v>4201338.6021805732</v>
      </c>
      <c r="I56" s="5">
        <f t="shared" si="6"/>
        <v>4502873.6210995913</v>
      </c>
      <c r="J56" s="5">
        <f t="shared" si="6"/>
        <v>4563075.5550113004</v>
      </c>
      <c r="K56" s="5">
        <f t="shared" si="6"/>
        <v>4496752.7649409566</v>
      </c>
      <c r="L56" s="5">
        <f t="shared" si="6"/>
        <v>4534141.7736107493</v>
      </c>
      <c r="M56" s="5">
        <f t="shared" si="6"/>
        <v>4447487.9278436769</v>
      </c>
      <c r="N56" s="5">
        <f t="shared" si="6"/>
        <v>4305599.6276836619</v>
      </c>
    </row>
    <row r="57" spans="1:14" x14ac:dyDescent="0.3">
      <c r="A57" t="s">
        <v>65</v>
      </c>
      <c r="B57" t="s">
        <v>65</v>
      </c>
      <c r="C57" s="3">
        <f>IFERROR(VLOOKUP(B57,'Output Volting'!$A$1:$M$54,2,FALSE),"0")</f>
        <v>-2313825.274404346</v>
      </c>
      <c r="D57" s="3">
        <f>IFERROR(VLOOKUP(B57,'Output Volting'!$A$1:$M$54,3,FALSE),"0")</f>
        <v>-2313825.274404346</v>
      </c>
      <c r="E57" s="3">
        <f>IFERROR(VLOOKUP(B57,'Output Volting'!$A$1:$M$54,4,FALSE),"0")</f>
        <v>-2313825.274404346</v>
      </c>
      <c r="F57" s="3">
        <f>IFERROR(VLOOKUP(B57,'Output Volting'!$A$1:$M$54,5,FALSE),"0")</f>
        <v>-2313825.274404346</v>
      </c>
      <c r="G57" s="3">
        <f>IFERROR(VLOOKUP(B57,'Output Volting'!$A$1:$M$54,6,FALSE),"0")</f>
        <v>-2313825.274404346</v>
      </c>
      <c r="H57" s="3">
        <f>IFERROR(VLOOKUP(B57,'Output Volting'!$A$1:$M$54,7,FALSE),"0")</f>
        <v>-2313825.274404346</v>
      </c>
      <c r="I57" s="3">
        <f>IFERROR(VLOOKUP(B57,'Output Volting'!$A$1:$M$54,8,FALSE),"0")</f>
        <v>-2313825.274404346</v>
      </c>
      <c r="J57" s="3">
        <f>IFERROR(VLOOKUP(B57,'Output Volting'!$A$1:$M$54,9,FALSE),"0")</f>
        <v>-2313825.274404346</v>
      </c>
      <c r="K57" s="3">
        <f>IFERROR(VLOOKUP(B57,'Output Volting'!$A$1:$M$54,10,FALSE),"0")</f>
        <v>-2313825.274404346</v>
      </c>
      <c r="L57" s="3">
        <f>IFERROR(VLOOKUP(B57,'Output Volting'!$A$1:$M$54,11,FALSE),"0")</f>
        <v>-2313825.274404346</v>
      </c>
      <c r="M57" s="3">
        <f>IFERROR(VLOOKUP(B57,'Output Volting'!$A$1:$M$54,12,FALSE),"0")</f>
        <v>-2313825.274404346</v>
      </c>
      <c r="N57" s="3">
        <f>IFERROR(VLOOKUP(B57,'Output Volting'!$A$1:$M$54,13,FALSE),"0")</f>
        <v>-2313825.274404346</v>
      </c>
    </row>
    <row r="58" spans="1:14" x14ac:dyDescent="0.3">
      <c r="A58" t="s">
        <v>65</v>
      </c>
      <c r="B58" t="s">
        <v>66</v>
      </c>
      <c r="C58" s="3">
        <f>IFERROR(VLOOKUP(B58,'Output Volting'!$A$1:$M$54,2,FALSE),"0")</f>
        <v>9161994.7633212656</v>
      </c>
      <c r="D58" s="3">
        <f>IFERROR(VLOOKUP(B58,'Output Volting'!$A$1:$M$54,3,FALSE),"0")</f>
        <v>9007874.8678639624</v>
      </c>
      <c r="E58" s="3">
        <f>IFERROR(VLOOKUP(B58,'Output Volting'!$A$1:$M$54,4,FALSE),"0")</f>
        <v>9196070.8880522139</v>
      </c>
      <c r="F58" s="3">
        <f>IFERROR(VLOOKUP(B58,'Output Volting'!$A$1:$M$54,5,FALSE),"0")</f>
        <v>9408029.6192478556</v>
      </c>
      <c r="G58" s="3">
        <f>IFERROR(VLOOKUP(B58,'Output Volting'!$A$1:$M$54,6,FALSE),"0")</f>
        <v>9059502.9604482781</v>
      </c>
      <c r="H58" s="3">
        <f>IFERROR(VLOOKUP(B58,'Output Volting'!$A$1:$M$54,7,FALSE),"0")</f>
        <v>9433362.2270891406</v>
      </c>
      <c r="I58" s="3">
        <f>IFERROR(VLOOKUP(B58,'Output Volting'!$A$1:$M$54,8,FALSE),"0")</f>
        <v>9450993.4561971091</v>
      </c>
      <c r="J58" s="3">
        <f>IFERROR(VLOOKUP(B58,'Output Volting'!$A$1:$M$54,9,FALSE),"0")</f>
        <v>9136339.7906089146</v>
      </c>
      <c r="K58" s="3">
        <f>IFERROR(VLOOKUP(B58,'Output Volting'!$A$1:$M$54,10,FALSE),"0")</f>
        <v>8590929.6171325985</v>
      </c>
      <c r="L58" s="3">
        <f>IFERROR(VLOOKUP(B58,'Output Volting'!$A$1:$M$54,11,FALSE),"0")</f>
        <v>9509627.0436037425</v>
      </c>
      <c r="M58" s="3">
        <f>IFERROR(VLOOKUP(B58,'Output Volting'!$A$1:$M$54,12,FALSE),"0")</f>
        <v>8728165.9831042904</v>
      </c>
      <c r="N58" s="3">
        <f>IFERROR(VLOOKUP(B58,'Output Volting'!$A$1:$M$54,13,FALSE),"0")</f>
        <v>8131374.17103035</v>
      </c>
    </row>
    <row r="59" spans="1:14" x14ac:dyDescent="0.3">
      <c r="A59" t="s">
        <v>65</v>
      </c>
      <c r="B59" t="s">
        <v>67</v>
      </c>
      <c r="C59" s="3">
        <f>IFERROR(VLOOKUP(B59,'Output Volting'!$A$1:$M$54,2,FALSE),"0")</f>
        <v>1342586.303228098</v>
      </c>
      <c r="D59" s="3">
        <f>IFERROR(VLOOKUP(B59,'Output Volting'!$A$1:$M$54,3,FALSE),"0")</f>
        <v>1244181.5075824759</v>
      </c>
      <c r="E59" s="3">
        <f>IFERROR(VLOOKUP(B59,'Output Volting'!$A$1:$M$54,4,FALSE),"0")</f>
        <v>1250444.907603763</v>
      </c>
      <c r="F59" s="3">
        <f>IFERROR(VLOOKUP(B59,'Output Volting'!$A$1:$M$54,5,FALSE),"0")</f>
        <v>1140180.841699529</v>
      </c>
      <c r="G59" s="3">
        <f>IFERROR(VLOOKUP(B59,'Output Volting'!$A$1:$M$54,6,FALSE),"0")</f>
        <v>1148283.114595657</v>
      </c>
      <c r="H59" s="3">
        <f>IFERROR(VLOOKUP(B59,'Output Volting'!$A$1:$M$54,7,FALSE),"0")</f>
        <v>1160445.9320244859</v>
      </c>
      <c r="I59" s="3">
        <f>IFERROR(VLOOKUP(B59,'Output Volting'!$A$1:$M$54,8,FALSE),"0")</f>
        <v>1172127.9183426059</v>
      </c>
      <c r="J59" s="3">
        <f>IFERROR(VLOOKUP(B59,'Output Volting'!$A$1:$M$54,9,FALSE),"0")</f>
        <v>1165623.0529011481</v>
      </c>
      <c r="K59" s="3">
        <f>IFERROR(VLOOKUP(B59,'Output Volting'!$A$1:$M$54,10,FALSE),"0")</f>
        <v>1165146.7181409709</v>
      </c>
      <c r="L59" s="3">
        <f>IFERROR(VLOOKUP(B59,'Output Volting'!$A$1:$M$54,11,FALSE),"0")</f>
        <v>1218962.9694292659</v>
      </c>
      <c r="M59" s="3">
        <f>IFERROR(VLOOKUP(B59,'Output Volting'!$A$1:$M$54,12,FALSE),"0")</f>
        <v>759611.46531722858</v>
      </c>
      <c r="N59" s="3">
        <f>IFERROR(VLOOKUP(B59,'Output Volting'!$A$1:$M$54,13,FALSE),"0")</f>
        <v>1159533.7128281889</v>
      </c>
    </row>
    <row r="60" spans="1:14" x14ac:dyDescent="0.3">
      <c r="A60" t="s">
        <v>65</v>
      </c>
      <c r="B60" t="s">
        <v>68</v>
      </c>
      <c r="C60" s="3" t="str">
        <f>IFERROR(VLOOKUP(B60,'Output Volting'!$A$1:$M$54,2,FALSE),"0")</f>
        <v>0</v>
      </c>
      <c r="D60" s="3" t="str">
        <f>IFERROR(VLOOKUP(B60,'Output Volting'!$A$1:$M$54,3,FALSE),"0")</f>
        <v>0</v>
      </c>
      <c r="E60" s="3" t="str">
        <f>IFERROR(VLOOKUP(B60,'Output Volting'!$A$1:$M$54,4,FALSE),"0")</f>
        <v>0</v>
      </c>
      <c r="F60" s="3" t="str">
        <f>IFERROR(VLOOKUP(B60,'Output Volting'!$A$1:$M$54,5,FALSE),"0")</f>
        <v>0</v>
      </c>
      <c r="G60" s="3" t="str">
        <f>IFERROR(VLOOKUP(B60,'Output Volting'!$A$1:$M$54,6,FALSE),"0")</f>
        <v>0</v>
      </c>
      <c r="H60" s="3" t="str">
        <f>IFERROR(VLOOKUP(B60,'Output Volting'!$A$1:$M$54,7,FALSE),"0")</f>
        <v>0</v>
      </c>
      <c r="I60" s="3" t="str">
        <f>IFERROR(VLOOKUP(B60,'Output Volting'!$A$1:$M$54,8,FALSE),"0")</f>
        <v>0</v>
      </c>
      <c r="J60" s="3" t="str">
        <f>IFERROR(VLOOKUP(B60,'Output Volting'!$A$1:$M$54,9,FALSE),"0")</f>
        <v>0</v>
      </c>
      <c r="K60" s="3" t="str">
        <f>IFERROR(VLOOKUP(B60,'Output Volting'!$A$1:$M$54,10,FALSE),"0")</f>
        <v>0</v>
      </c>
      <c r="L60" s="3" t="str">
        <f>IFERROR(VLOOKUP(B60,'Output Volting'!$A$1:$M$54,11,FALSE),"0")</f>
        <v>0</v>
      </c>
      <c r="M60" s="3" t="str">
        <f>IFERROR(VLOOKUP(B60,'Output Volting'!$A$1:$M$54,12,FALSE),"0")</f>
        <v>0</v>
      </c>
      <c r="N60" s="3" t="str">
        <f>IFERROR(VLOOKUP(B60,'Output Volting'!$A$1:$M$54,13,FALSE),"0")</f>
        <v>0</v>
      </c>
    </row>
    <row r="61" spans="1:14" x14ac:dyDescent="0.3">
      <c r="A61" t="s">
        <v>65</v>
      </c>
      <c r="B61" t="s">
        <v>69</v>
      </c>
      <c r="C61" s="3">
        <f>IFERROR(VLOOKUP(B61,'Output Volting'!$A$1:$M$54,2,FALSE),"0")</f>
        <v>-67579.700577956784</v>
      </c>
      <c r="D61" s="3">
        <f>IFERROR(VLOOKUP(B61,'Output Volting'!$A$1:$M$54,3,FALSE),"0")</f>
        <v>-26931.81798254752</v>
      </c>
      <c r="E61" s="3">
        <f>IFERROR(VLOOKUP(B61,'Output Volting'!$A$1:$M$54,4,FALSE),"0")</f>
        <v>-83588.478671420904</v>
      </c>
      <c r="F61" s="3">
        <f>IFERROR(VLOOKUP(B61,'Output Volting'!$A$1:$M$54,5,FALSE),"0")</f>
        <v>-47074.453349963493</v>
      </c>
      <c r="G61" s="3">
        <f>IFERROR(VLOOKUP(B61,'Output Volting'!$A$1:$M$54,6,FALSE),"0")</f>
        <v>-83683.720875925457</v>
      </c>
      <c r="H61" s="3">
        <f>IFERROR(VLOOKUP(B61,'Output Volting'!$A$1:$M$54,7,FALSE),"0")</f>
        <v>-105950.7066666499</v>
      </c>
      <c r="I61" s="3">
        <f>IFERROR(VLOOKUP(B61,'Output Volting'!$A$1:$M$54,8,FALSE),"0")</f>
        <v>-138157.2414712318</v>
      </c>
      <c r="J61" s="3">
        <f>IFERROR(VLOOKUP(B61,'Output Volting'!$A$1:$M$54,9,FALSE),"0")</f>
        <v>-172894.50373343049</v>
      </c>
      <c r="K61" s="3">
        <f>IFERROR(VLOOKUP(B61,'Output Volting'!$A$1:$M$54,10,FALSE),"0")</f>
        <v>-133650.80293164999</v>
      </c>
      <c r="L61" s="3">
        <f>IFERROR(VLOOKUP(B61,'Output Volting'!$A$1:$M$54,11,FALSE),"0")</f>
        <v>-161673.55103488351</v>
      </c>
      <c r="M61" s="3">
        <f>IFERROR(VLOOKUP(B61,'Output Volting'!$A$1:$M$54,12,FALSE),"0")</f>
        <v>-125397.5806519953</v>
      </c>
      <c r="N61" s="3">
        <f>IFERROR(VLOOKUP(B61,'Output Volting'!$A$1:$M$54,13,FALSE),"0")</f>
        <v>-126535.6333003545</v>
      </c>
    </row>
    <row r="62" spans="1:14" x14ac:dyDescent="0.3">
      <c r="A62" t="s">
        <v>65</v>
      </c>
      <c r="B62" t="s">
        <v>70</v>
      </c>
      <c r="C62" s="3">
        <f>IFERROR(VLOOKUP(B62,'Output Volting'!$A$1:$M$54,2,FALSE),"0")</f>
        <v>514130.35869541892</v>
      </c>
      <c r="D62" s="3">
        <f>IFERROR(VLOOKUP(B62,'Output Volting'!$A$1:$M$54,3,FALSE),"0")</f>
        <v>439776.13966532878</v>
      </c>
      <c r="E62" s="3">
        <f>IFERROR(VLOOKUP(B62,'Output Volting'!$A$1:$M$54,4,FALSE),"0")</f>
        <v>446965.51857044839</v>
      </c>
      <c r="F62" s="3">
        <f>IFERROR(VLOOKUP(B62,'Output Volting'!$A$1:$M$54,5,FALSE),"0")</f>
        <v>468821.63181433227</v>
      </c>
      <c r="G62" s="3">
        <f>IFERROR(VLOOKUP(B62,'Output Volting'!$A$1:$M$54,6,FALSE),"0")</f>
        <v>721465.16017295385</v>
      </c>
      <c r="H62" s="3">
        <f>IFERROR(VLOOKUP(B62,'Output Volting'!$A$1:$M$54,7,FALSE),"0")</f>
        <v>641944.90710642817</v>
      </c>
      <c r="I62" s="3">
        <f>IFERROR(VLOOKUP(B62,'Output Volting'!$A$1:$M$54,8,FALSE),"0")</f>
        <v>224932.78268201681</v>
      </c>
      <c r="J62" s="3">
        <f>IFERROR(VLOOKUP(B62,'Output Volting'!$A$1:$M$54,9,FALSE),"0")</f>
        <v>325048.26875869167</v>
      </c>
      <c r="K62" s="3">
        <f>IFERROR(VLOOKUP(B62,'Output Volting'!$A$1:$M$54,10,FALSE),"0")</f>
        <v>226888.91286818631</v>
      </c>
      <c r="L62" s="3">
        <f>IFERROR(VLOOKUP(B62,'Output Volting'!$A$1:$M$54,11,FALSE),"0")</f>
        <v>135629.57253417309</v>
      </c>
      <c r="M62" s="3">
        <f>IFERROR(VLOOKUP(B62,'Output Volting'!$A$1:$M$54,12,FALSE),"0")</f>
        <v>466430.18167272769</v>
      </c>
      <c r="N62" s="3">
        <f>IFERROR(VLOOKUP(B62,'Output Volting'!$A$1:$M$54,13,FALSE),"0")</f>
        <v>276876.36072057253</v>
      </c>
    </row>
    <row r="63" spans="1:14" x14ac:dyDescent="0.3">
      <c r="A63" t="s">
        <v>65</v>
      </c>
      <c r="B63" t="s">
        <v>71</v>
      </c>
      <c r="C63" s="3">
        <f>IFERROR(VLOOKUP(B63,'Output Volting'!$A$1:$M$54,2,FALSE),"0")</f>
        <v>1313014928.61939</v>
      </c>
      <c r="D63" s="3">
        <f>IFERROR(VLOOKUP(B63,'Output Volting'!$A$1:$M$54,3,FALSE),"0")</f>
        <v>1129509431.657177</v>
      </c>
      <c r="E63" s="3">
        <f>IFERROR(VLOOKUP(B63,'Output Volting'!$A$1:$M$54,4,FALSE),"0")</f>
        <v>1065793933.433033</v>
      </c>
      <c r="F63" s="3">
        <f>IFERROR(VLOOKUP(B63,'Output Volting'!$A$1:$M$54,5,FALSE),"0")</f>
        <v>40489713.021095589</v>
      </c>
      <c r="G63" s="3">
        <f>IFERROR(VLOOKUP(B63,'Output Volting'!$A$1:$M$54,6,FALSE),"0")</f>
        <v>1514862746.034097</v>
      </c>
      <c r="H63" s="3">
        <f>IFERROR(VLOOKUP(B63,'Output Volting'!$A$1:$M$54,7,FALSE),"0")</f>
        <v>1049265483.998394</v>
      </c>
      <c r="I63" s="3">
        <f>IFERROR(VLOOKUP(B63,'Output Volting'!$A$1:$M$54,8,FALSE),"0")</f>
        <v>1221089110.491951</v>
      </c>
      <c r="J63" s="3">
        <f>IFERROR(VLOOKUP(B63,'Output Volting'!$A$1:$M$54,9,FALSE),"0")</f>
        <v>1629054448.3876021</v>
      </c>
      <c r="K63" s="3">
        <f>IFERROR(VLOOKUP(B63,'Output Volting'!$A$1:$M$54,10,FALSE),"0")</f>
        <v>1346744109.818218</v>
      </c>
      <c r="L63" s="3">
        <f>IFERROR(VLOOKUP(B63,'Output Volting'!$A$1:$M$54,11,FALSE),"0")</f>
        <v>1154361315.7589581</v>
      </c>
      <c r="M63" s="3">
        <f>IFERROR(VLOOKUP(B63,'Output Volting'!$A$1:$M$54,12,FALSE),"0")</f>
        <v>822412275.93524718</v>
      </c>
      <c r="N63" s="3">
        <f>IFERROR(VLOOKUP(B63,'Output Volting'!$A$1:$M$54,13,FALSE),"0")</f>
        <v>445080668.2593745</v>
      </c>
    </row>
    <row r="64" spans="1:14" s="4" customFormat="1" hidden="1" x14ac:dyDescent="0.3">
      <c r="A64" s="4" t="s">
        <v>65</v>
      </c>
      <c r="B64" s="4" t="s">
        <v>92</v>
      </c>
      <c r="C64" s="5">
        <f>SUM(C57:C63)</f>
        <v>1321652235.0696526</v>
      </c>
      <c r="D64" s="5">
        <f t="shared" ref="D64:N64" si="7">SUM(D57:D63)</f>
        <v>1137860507.0799019</v>
      </c>
      <c r="E64" s="5">
        <f t="shared" si="7"/>
        <v>1074290000.9941835</v>
      </c>
      <c r="F64" s="5">
        <f t="shared" si="7"/>
        <v>49145845.386102997</v>
      </c>
      <c r="G64" s="5">
        <f t="shared" si="7"/>
        <v>1523394488.2740335</v>
      </c>
      <c r="H64" s="5">
        <f t="shared" si="7"/>
        <v>1058081461.0835431</v>
      </c>
      <c r="I64" s="5">
        <f t="shared" si="7"/>
        <v>1229485182.1332972</v>
      </c>
      <c r="J64" s="5">
        <f t="shared" si="7"/>
        <v>1637194739.7217331</v>
      </c>
      <c r="K64" s="5">
        <f t="shared" si="7"/>
        <v>1354279598.9890237</v>
      </c>
      <c r="L64" s="5">
        <f t="shared" si="7"/>
        <v>1162750036.5190861</v>
      </c>
      <c r="M64" s="5">
        <f t="shared" si="7"/>
        <v>829927260.71028507</v>
      </c>
      <c r="N64" s="5">
        <f t="shared" si="7"/>
        <v>452208091.59624892</v>
      </c>
    </row>
    <row r="65" spans="1:15" x14ac:dyDescent="0.3">
      <c r="A65" t="s">
        <v>72</v>
      </c>
      <c r="B65" t="s">
        <v>73</v>
      </c>
      <c r="C65" s="3">
        <f>IFERROR(VLOOKUP(B65,'Output Volting'!$A$1:$M$54,2,FALSE),"0")</f>
        <v>1682787.453752266</v>
      </c>
      <c r="D65" s="3">
        <f>IFERROR(VLOOKUP(B65,'Output Volting'!$A$1:$M$54,3,FALSE),"0")</f>
        <v>1931267.8816711181</v>
      </c>
      <c r="E65" s="3">
        <f>IFERROR(VLOOKUP(B65,'Output Volting'!$A$1:$M$54,4,FALSE),"0")</f>
        <v>2549527.2267778921</v>
      </c>
      <c r="F65" s="3">
        <f>IFERROR(VLOOKUP(B65,'Output Volting'!$A$1:$M$54,5,FALSE),"0")</f>
        <v>2019813.3227416021</v>
      </c>
      <c r="G65" s="3">
        <f>IFERROR(VLOOKUP(B65,'Output Volting'!$A$1:$M$54,6,FALSE),"0")</f>
        <v>2110670.0036382019</v>
      </c>
      <c r="H65" s="3">
        <f>IFERROR(VLOOKUP(B65,'Output Volting'!$A$1:$M$54,7,FALSE),"0")</f>
        <v>2105032.2500581602</v>
      </c>
      <c r="I65" s="3">
        <f>IFERROR(VLOOKUP(B65,'Output Volting'!$A$1:$M$54,8,FALSE),"0")</f>
        <v>2531333.3489780468</v>
      </c>
      <c r="J65" s="3">
        <f>IFERROR(VLOOKUP(B65,'Output Volting'!$A$1:$M$54,9,FALSE),"0")</f>
        <v>2557211.3020175109</v>
      </c>
      <c r="K65" s="3">
        <f>IFERROR(VLOOKUP(B65,'Output Volting'!$A$1:$M$54,10,FALSE),"0")</f>
        <v>1945084.007436841</v>
      </c>
      <c r="L65" s="3">
        <f>IFERROR(VLOOKUP(B65,'Output Volting'!$A$1:$M$54,11,FALSE),"0")</f>
        <v>2555454.888972003</v>
      </c>
      <c r="M65" s="3">
        <f>IFERROR(VLOOKUP(B65,'Output Volting'!$A$1:$M$54,12,FALSE),"0")</f>
        <v>2526507.659619635</v>
      </c>
      <c r="N65" s="3">
        <f>IFERROR(VLOOKUP(B65,'Output Volting'!$A$1:$M$54,13,FALSE),"0")</f>
        <v>1106106.6343552549</v>
      </c>
    </row>
    <row r="66" spans="1:15" x14ac:dyDescent="0.3">
      <c r="A66" t="s">
        <v>72</v>
      </c>
      <c r="B66" t="s">
        <v>74</v>
      </c>
      <c r="C66" s="3">
        <f>IFERROR(VLOOKUP(B66,'Output Volting'!$A$1:$M$54,2,FALSE),"0")</f>
        <v>35118.549727148064</v>
      </c>
      <c r="D66" s="3">
        <f>IFERROR(VLOOKUP(B66,'Output Volting'!$A$1:$M$54,3,FALSE),"0")</f>
        <v>35118.549727148064</v>
      </c>
      <c r="E66" s="3">
        <f>IFERROR(VLOOKUP(B66,'Output Volting'!$A$1:$M$54,4,FALSE),"0")</f>
        <v>35118.549727148064</v>
      </c>
      <c r="F66" s="3">
        <f>IFERROR(VLOOKUP(B66,'Output Volting'!$A$1:$M$54,5,FALSE),"0")</f>
        <v>35118.549727148064</v>
      </c>
      <c r="G66" s="3">
        <f>IFERROR(VLOOKUP(B66,'Output Volting'!$A$1:$M$54,6,FALSE),"0")</f>
        <v>35118.549727148064</v>
      </c>
      <c r="H66" s="3">
        <f>IFERROR(VLOOKUP(B66,'Output Volting'!$A$1:$M$54,7,FALSE),"0")</f>
        <v>35118.549727148064</v>
      </c>
      <c r="I66" s="3">
        <f>IFERROR(VLOOKUP(B66,'Output Volting'!$A$1:$M$54,8,FALSE),"0")</f>
        <v>35118.549727148064</v>
      </c>
      <c r="J66" s="3">
        <f>IFERROR(VLOOKUP(B66,'Output Volting'!$A$1:$M$54,9,FALSE),"0")</f>
        <v>35118.549727148064</v>
      </c>
      <c r="K66" s="3">
        <f>IFERROR(VLOOKUP(B66,'Output Volting'!$A$1:$M$54,10,FALSE),"0")</f>
        <v>35118.549727148064</v>
      </c>
      <c r="L66" s="3">
        <f>IFERROR(VLOOKUP(B66,'Output Volting'!$A$1:$M$54,11,FALSE),"0")</f>
        <v>35118.549727148064</v>
      </c>
      <c r="M66" s="3">
        <f>IFERROR(VLOOKUP(B66,'Output Volting'!$A$1:$M$54,12,FALSE),"0")</f>
        <v>35118.549727148064</v>
      </c>
      <c r="N66" s="3">
        <f>IFERROR(VLOOKUP(B66,'Output Volting'!$A$1:$M$54,13,FALSE),"0")</f>
        <v>35118.549727148064</v>
      </c>
    </row>
    <row r="67" spans="1:15" x14ac:dyDescent="0.3">
      <c r="A67" t="s">
        <v>72</v>
      </c>
      <c r="B67" t="s">
        <v>75</v>
      </c>
      <c r="C67" s="3" t="str">
        <f>IFERROR(VLOOKUP(B67,'Output Volting'!$A$1:$M$54,2,FALSE),"0")</f>
        <v>0</v>
      </c>
      <c r="D67" s="3" t="str">
        <f>IFERROR(VLOOKUP(B67,'Output Volting'!$A$1:$M$54,3,FALSE),"0")</f>
        <v>0</v>
      </c>
      <c r="E67" s="3" t="str">
        <f>IFERROR(VLOOKUP(B67,'Output Volting'!$A$1:$M$54,4,FALSE),"0")</f>
        <v>0</v>
      </c>
      <c r="F67" s="3" t="str">
        <f>IFERROR(VLOOKUP(B67,'Output Volting'!$A$1:$M$54,5,FALSE),"0")</f>
        <v>0</v>
      </c>
      <c r="G67" s="3" t="str">
        <f>IFERROR(VLOOKUP(B67,'Output Volting'!$A$1:$M$54,6,FALSE),"0")</f>
        <v>0</v>
      </c>
      <c r="H67" s="3" t="str">
        <f>IFERROR(VLOOKUP(B67,'Output Volting'!$A$1:$M$54,7,FALSE),"0")</f>
        <v>0</v>
      </c>
      <c r="I67" s="3" t="str">
        <f>IFERROR(VLOOKUP(B67,'Output Volting'!$A$1:$M$54,8,FALSE),"0")</f>
        <v>0</v>
      </c>
      <c r="J67" s="3" t="str">
        <f>IFERROR(VLOOKUP(B67,'Output Volting'!$A$1:$M$54,9,FALSE),"0")</f>
        <v>0</v>
      </c>
      <c r="K67" s="3" t="str">
        <f>IFERROR(VLOOKUP(B67,'Output Volting'!$A$1:$M$54,10,FALSE),"0")</f>
        <v>0</v>
      </c>
      <c r="L67" s="3" t="str">
        <f>IFERROR(VLOOKUP(B67,'Output Volting'!$A$1:$M$54,11,FALSE),"0")</f>
        <v>0</v>
      </c>
      <c r="M67" s="3" t="str">
        <f>IFERROR(VLOOKUP(B67,'Output Volting'!$A$1:$M$54,12,FALSE),"0")</f>
        <v>0</v>
      </c>
      <c r="N67" s="3" t="str">
        <f>IFERROR(VLOOKUP(B67,'Output Volting'!$A$1:$M$54,13,FALSE),"0")</f>
        <v>0</v>
      </c>
    </row>
    <row r="68" spans="1:15" x14ac:dyDescent="0.3">
      <c r="A68" t="s">
        <v>72</v>
      </c>
      <c r="B68" t="s">
        <v>76</v>
      </c>
      <c r="C68" s="3">
        <f>IFERROR(VLOOKUP(B68,'Output Volting'!$A$1:$M$54,2,FALSE),"0")</f>
        <v>-561056.47089092399</v>
      </c>
      <c r="D68" s="3">
        <f>IFERROR(VLOOKUP(B68,'Output Volting'!$A$1:$M$54,3,FALSE),"0")</f>
        <v>-492178.42920129461</v>
      </c>
      <c r="E68" s="3">
        <f>IFERROR(VLOOKUP(B68,'Output Volting'!$A$1:$M$54,4,FALSE),"0")</f>
        <v>-588142.91236902343</v>
      </c>
      <c r="F68" s="3">
        <f>IFERROR(VLOOKUP(B68,'Output Volting'!$A$1:$M$54,5,FALSE),"0")</f>
        <v>-526336.35256521264</v>
      </c>
      <c r="G68" s="3">
        <f>IFERROR(VLOOKUP(B68,'Output Volting'!$A$1:$M$54,6,FALSE),"0")</f>
        <v>-588470.77539710409</v>
      </c>
      <c r="H68" s="3">
        <f>IFERROR(VLOOKUP(B68,'Output Volting'!$A$1:$M$54,7,FALSE),"0")</f>
        <v>-626182.55828015134</v>
      </c>
      <c r="I68" s="3">
        <f>IFERROR(VLOOKUP(B68,'Output Volting'!$A$1:$M$54,8,FALSE),"0")</f>
        <v>-680715.38959317189</v>
      </c>
      <c r="J68" s="3">
        <f>IFERROR(VLOOKUP(B68,'Output Volting'!$A$1:$M$54,9,FALSE),"0")</f>
        <v>-739673.29879518354</v>
      </c>
      <c r="K68" s="3">
        <f>IFERROR(VLOOKUP(B68,'Output Volting'!$A$1:$M$54,10,FALSE),"0")</f>
        <v>-673047.14354318962</v>
      </c>
      <c r="L68" s="3">
        <f>IFERROR(VLOOKUP(B68,'Output Volting'!$A$1:$M$54,11,FALSE),"0")</f>
        <v>-720593.0747995897</v>
      </c>
      <c r="M68" s="3">
        <f>IFERROR(VLOOKUP(B68,'Output Volting'!$A$1:$M$54,12,FALSE),"0")</f>
        <v>-659023.35039362242</v>
      </c>
      <c r="N68" s="3">
        <f>IFERROR(VLOOKUP(B68,'Output Volting'!$A$1:$M$54,13,FALSE),"0")</f>
        <v>-661005.24334824155</v>
      </c>
    </row>
    <row r="69" spans="1:15" x14ac:dyDescent="0.3">
      <c r="A69" t="s">
        <v>72</v>
      </c>
      <c r="B69" t="s">
        <v>77</v>
      </c>
      <c r="C69" s="3">
        <f>IFERROR(VLOOKUP(B69,'Output Volting'!$A$1:$M$54,2,FALSE),"0")</f>
        <v>158355.39320646349</v>
      </c>
      <c r="D69" s="3">
        <f>IFERROR(VLOOKUP(B69,'Output Volting'!$A$1:$M$54,3,FALSE),"0")</f>
        <v>161248.31607928639</v>
      </c>
      <c r="E69" s="3">
        <f>IFERROR(VLOOKUP(B69,'Output Volting'!$A$1:$M$54,4,FALSE),"0")</f>
        <v>161233.40451357371</v>
      </c>
      <c r="F69" s="3">
        <f>IFERROR(VLOOKUP(B69,'Output Volting'!$A$1:$M$54,5,FALSE),"0")</f>
        <v>160714.7364264054</v>
      </c>
      <c r="G69" s="3">
        <f>IFERROR(VLOOKUP(B69,'Output Volting'!$A$1:$M$54,6,FALSE),"0")</f>
        <v>154618.15377993291</v>
      </c>
      <c r="H69" s="3">
        <f>IFERROR(VLOOKUP(B69,'Output Volting'!$A$1:$M$54,7,FALSE),"0")</f>
        <v>156757.94731150859</v>
      </c>
      <c r="I69" s="3">
        <f>IFERROR(VLOOKUP(B69,'Output Volting'!$A$1:$M$54,8,FALSE),"0")</f>
        <v>167752.35128426889</v>
      </c>
      <c r="J69" s="3">
        <f>IFERROR(VLOOKUP(B69,'Output Volting'!$A$1:$M$54,9,FALSE),"0")</f>
        <v>165771.6083257042</v>
      </c>
      <c r="K69" s="3">
        <f>IFERROR(VLOOKUP(B69,'Output Volting'!$A$1:$M$54,10,FALSE),"0")</f>
        <v>167303.20608167999</v>
      </c>
      <c r="L69" s="3">
        <f>IFERROR(VLOOKUP(B69,'Output Volting'!$A$1:$M$54,11,FALSE),"0")</f>
        <v>171123.85321330401</v>
      </c>
      <c r="M69" s="3">
        <f>IFERROR(VLOOKUP(B69,'Output Volting'!$A$1:$M$54,12,FALSE),"0")</f>
        <v>167130.32193237619</v>
      </c>
      <c r="N69" s="3">
        <f>IFERROR(VLOOKUP(B69,'Output Volting'!$A$1:$M$54,13,FALSE),"0")</f>
        <v>166953.26114131609</v>
      </c>
    </row>
    <row r="70" spans="1:15" x14ac:dyDescent="0.3">
      <c r="A70" t="s">
        <v>72</v>
      </c>
      <c r="B70" t="s">
        <v>78</v>
      </c>
      <c r="C70" s="3">
        <f>IFERROR(VLOOKUP(B70,'Output Volting'!$A$1:$M$54,2,FALSE),"0")</f>
        <v>1591.417520464639</v>
      </c>
      <c r="D70" s="3">
        <f>IFERROR(VLOOKUP(B70,'Output Volting'!$A$1:$M$54,3,FALSE),"0")</f>
        <v>1605.2222493295251</v>
      </c>
      <c r="E70" s="3">
        <f>IFERROR(VLOOKUP(B70,'Output Volting'!$A$1:$M$54,4,FALSE),"0")</f>
        <v>1616.4262911073749</v>
      </c>
      <c r="F70" s="3">
        <f>IFERROR(VLOOKUP(B70,'Output Volting'!$A$1:$M$54,5,FALSE),"0")</f>
        <v>1782.4549319247931</v>
      </c>
      <c r="G70" s="3">
        <f>IFERROR(VLOOKUP(B70,'Output Volting'!$A$1:$M$54,6,FALSE),"0")</f>
        <v>1701.7682696699301</v>
      </c>
      <c r="H70" s="3">
        <f>IFERROR(VLOOKUP(B70,'Output Volting'!$A$1:$M$54,7,FALSE),"0")</f>
        <v>1763.929927018429</v>
      </c>
      <c r="I70" s="3">
        <f>IFERROR(VLOOKUP(B70,'Output Volting'!$A$1:$M$54,8,FALSE),"0")</f>
        <v>1775.589198635588</v>
      </c>
      <c r="J70" s="3">
        <f>IFERROR(VLOOKUP(B70,'Output Volting'!$A$1:$M$54,9,FALSE),"0")</f>
        <v>1578.963728080166</v>
      </c>
      <c r="K70" s="3">
        <f>IFERROR(VLOOKUP(B70,'Output Volting'!$A$1:$M$54,10,FALSE),"0")</f>
        <v>1565.3591782849139</v>
      </c>
      <c r="L70" s="3">
        <f>IFERROR(VLOOKUP(B70,'Output Volting'!$A$1:$M$54,11,FALSE),"0")</f>
        <v>1752.941909664589</v>
      </c>
      <c r="M70" s="3">
        <f>IFERROR(VLOOKUP(B70,'Output Volting'!$A$1:$M$54,12,FALSE),"0")</f>
        <v>1592.7887946997339</v>
      </c>
      <c r="N70" s="3">
        <f>IFERROR(VLOOKUP(B70,'Output Volting'!$A$1:$M$54,13,FALSE),"0")</f>
        <v>1391.615813054548</v>
      </c>
    </row>
    <row r="71" spans="1:15" x14ac:dyDescent="0.3">
      <c r="A71" t="s">
        <v>72</v>
      </c>
      <c r="B71" t="s">
        <v>79</v>
      </c>
      <c r="C71" s="3" t="str">
        <f>IFERROR(VLOOKUP(B71,'Output Volting'!$A$1:$M$54,2,FALSE),"0")</f>
        <v>0</v>
      </c>
      <c r="D71" s="3" t="str">
        <f>IFERROR(VLOOKUP(B71,'Output Volting'!$A$1:$M$54,3,FALSE),"0")</f>
        <v>0</v>
      </c>
      <c r="E71" s="3" t="str">
        <f>IFERROR(VLOOKUP(B71,'Output Volting'!$A$1:$M$54,4,FALSE),"0")</f>
        <v>0</v>
      </c>
      <c r="F71" s="3" t="str">
        <f>IFERROR(VLOOKUP(B71,'Output Volting'!$A$1:$M$54,5,FALSE),"0")</f>
        <v>0</v>
      </c>
      <c r="G71" s="3" t="str">
        <f>IFERROR(VLOOKUP(B71,'Output Volting'!$A$1:$M$54,6,FALSE),"0")</f>
        <v>0</v>
      </c>
      <c r="H71" s="3" t="str">
        <f>IFERROR(VLOOKUP(B71,'Output Volting'!$A$1:$M$54,7,FALSE),"0")</f>
        <v>0</v>
      </c>
      <c r="I71" s="3" t="str">
        <f>IFERROR(VLOOKUP(B71,'Output Volting'!$A$1:$M$54,8,FALSE),"0")</f>
        <v>0</v>
      </c>
      <c r="J71" s="3" t="str">
        <f>IFERROR(VLOOKUP(B71,'Output Volting'!$A$1:$M$54,9,FALSE),"0")</f>
        <v>0</v>
      </c>
      <c r="K71" s="3" t="str">
        <f>IFERROR(VLOOKUP(B71,'Output Volting'!$A$1:$M$54,10,FALSE),"0")</f>
        <v>0</v>
      </c>
      <c r="L71" s="3" t="str">
        <f>IFERROR(VLOOKUP(B71,'Output Volting'!$A$1:$M$54,11,FALSE),"0")</f>
        <v>0</v>
      </c>
      <c r="M71" s="3" t="str">
        <f>IFERROR(VLOOKUP(B71,'Output Volting'!$A$1:$M$54,12,FALSE),"0")</f>
        <v>0</v>
      </c>
      <c r="N71" s="3" t="str">
        <f>IFERROR(VLOOKUP(B71,'Output Volting'!$A$1:$M$54,13,FALSE),"0")</f>
        <v>0</v>
      </c>
    </row>
    <row r="72" spans="1:15" s="4" customFormat="1" hidden="1" x14ac:dyDescent="0.3">
      <c r="A72" s="4" t="s">
        <v>72</v>
      </c>
      <c r="B72" s="4" t="s">
        <v>92</v>
      </c>
      <c r="C72" s="4">
        <f>SUM(C65:C71)</f>
        <v>1316796.3433154183</v>
      </c>
      <c r="D72" s="4">
        <f t="shared" ref="D72:O72" si="8">SUM(D65:D71)</f>
        <v>1637061.5405255875</v>
      </c>
      <c r="E72" s="4">
        <f t="shared" si="8"/>
        <v>2159352.6949406974</v>
      </c>
      <c r="F72" s="4">
        <f t="shared" si="8"/>
        <v>1691092.7112618678</v>
      </c>
      <c r="G72" s="4">
        <f t="shared" si="8"/>
        <v>1713637.7000178485</v>
      </c>
      <c r="H72" s="4">
        <f t="shared" si="8"/>
        <v>1672490.1187436837</v>
      </c>
      <c r="I72" s="4">
        <f t="shared" si="8"/>
        <v>2055264.4495949273</v>
      </c>
      <c r="J72" s="4">
        <f t="shared" si="8"/>
        <v>2020007.1250032596</v>
      </c>
      <c r="K72" s="4">
        <f t="shared" si="8"/>
        <v>1476023.9788807645</v>
      </c>
      <c r="L72" s="4">
        <f t="shared" si="8"/>
        <v>2042857.1590225296</v>
      </c>
      <c r="M72" s="4">
        <f t="shared" si="8"/>
        <v>2071325.9696802364</v>
      </c>
      <c r="N72" s="4">
        <f>SUM(N65:N71)</f>
        <v>648564.81768853206</v>
      </c>
      <c r="O72" s="4">
        <f t="shared" si="8"/>
        <v>0</v>
      </c>
    </row>
  </sheetData>
  <autoFilter ref="A1:N72" xr:uid="{6EFB6D56-57A7-3C44-9A59-152A8D036EB2}">
    <filterColumn colId="1">
      <filters>
        <filter val="ADM OPERACIÓN Y GESTIÓN ESP"/>
        <filter val="ADM OPERACIÓN Y GESTIÓN ESP SUR"/>
        <filter val="ADM OPERACIÓN Y GESTIÓN LLANO"/>
        <filter val="ADM OPERACIÓN Y GESTIÓN MIR"/>
        <filter val="ADM OPERACIÓN Y GESTIÓN OXE"/>
        <filter val="ADM OPERACIÓN Y GESTIÓN TC"/>
        <filter val="ADM OPERACIÓN Y GESTIÓN TES SUR"/>
        <filter val="ADMINISTRACIÓN DESARROLLO MINA"/>
        <filter val="ADMINISTRACIÓN MINA"/>
        <filter val="CARGUÍO"/>
        <filter val="CARGUÍO ENCUENTRO"/>
        <filter val="CARGUÍO ESPERANZA"/>
        <filter val="CARGUÍO ESPERANZA SUR"/>
        <filter val="CARGUÍO LLANO"/>
        <filter val="CARGUÍO MIRADOR"/>
        <filter val="CARGUÍO TESORO CENTRAL"/>
        <filter val="CARGUÍO TESORO SUR"/>
        <filter val="EQUIPOS  AUXILIARES"/>
        <filter val="EQUIPOS DE SOPORTE (APOYO)"/>
        <filter val="MANTENIMIENTO MINA"/>
        <filter val="MINA STRIPPING ESPERANZA"/>
        <filter val="PERFORACIÓN"/>
        <filter val="PERFORACIÓN ENCUENTRO"/>
        <filter val="PERFORACIÓN ESPERANZA"/>
        <filter val="PERFORACIÓN ESPERANZA SUR"/>
        <filter val="PERFORACIÓN LLANO"/>
        <filter val="PERFORACIÓN MIRADOR"/>
        <filter val="PERFORACIÓN TESORO CENTRAL"/>
        <filter val="PERFORACIÓN TESORO NOR ESTE"/>
        <filter val="PERFORACIÓN TESORO SUR"/>
        <filter val="SERVICIOS DE APOYO MINA"/>
        <filter val="SERVICIOS TERCEROS ESP"/>
        <filter val="SERVICIOS TERCEROS ESP SUR"/>
        <filter val="SERVICIOS TERCEROS LLANO"/>
        <filter val="SERVICIOS TERCEROS MIR"/>
        <filter val="SERVICIOS TERCEROS OXE"/>
        <filter val="SERVICIOS TERCEROS TC"/>
        <filter val="SERVICIOS TERCEROS TES SUR"/>
        <filter val="SERVICIOS Y EQUIPOS DE APOYO ENCUENTRO"/>
        <filter val="SERVICIOS Y EQUIPOS DE APOYO ESP SUR"/>
        <filter val="SERVICIOS Y EQUIPOS DE APOYO ESPERANZA"/>
        <filter val="SERVICIOS Y EQUIPOS DE APOYO LLANO"/>
        <filter val="SERVICIOS Y EQUIPOS DE APOYO MIRADOR"/>
        <filter val="SERVICIOS Y EQUIPOS DE APOYO TES SUR"/>
        <filter val="SERVICIOS Y EQUIPOS DE APOYO TESORO C."/>
        <filter val="TRANSPORTE"/>
        <filter val="TRANSPORTE ENCUENTRO"/>
        <filter val="TRANSPORTE ESPERANZA"/>
        <filter val="TRANSPORTE ESPERANZA SUR"/>
        <filter val="TRANSPORTE LLANO"/>
        <filter val="TRANSPORTE MIRADOR"/>
        <filter val="TRANSPORTE TESORO CENTRAL"/>
        <filter val="TRANSPORTE TESORO SUR"/>
        <filter val="TRONADURA ENCUENTRO"/>
        <filter val="TRONADURA ESPERANZA"/>
        <filter val="TRONADURA ESPERANZA SUR"/>
        <filter val="TRONADURA LLANO"/>
        <filter val="TRONADURA MIRADOR"/>
        <filter val="TRONADURA TESORO CENTRAL"/>
        <filter val="TRONADURA TESORO NOR ESTE"/>
        <filter val="TRONADURA TESORO SU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BDA5-FC93-4E66-B28E-DD8F6BB9B25C}">
  <dimension ref="A1:M55"/>
  <sheetViews>
    <sheetView workbookViewId="0">
      <selection activeCell="D19" sqref="D19"/>
    </sheetView>
  </sheetViews>
  <sheetFormatPr baseColWidth="10" defaultRowHeight="15.6" x14ac:dyDescent="0.3"/>
  <cols>
    <col min="1" max="1" width="36" bestFit="1" customWidth="1"/>
    <col min="2" max="9" width="12.5" bestFit="1" customWidth="1"/>
    <col min="10" max="10" width="13.3984375" bestFit="1" customWidth="1"/>
    <col min="11" max="11" width="12.5" bestFit="1" customWidth="1"/>
    <col min="12" max="12" width="13.09765625" bestFit="1" customWidth="1"/>
    <col min="13" max="13" width="12.796875" bestFit="1" customWidth="1"/>
  </cols>
  <sheetData>
    <row r="1" spans="1:13" x14ac:dyDescent="0.3"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</row>
    <row r="2" spans="1:13" x14ac:dyDescent="0.3">
      <c r="A2" s="2" t="s">
        <v>17</v>
      </c>
      <c r="B2">
        <v>1216775.66116569</v>
      </c>
      <c r="C2">
        <v>1216775.66116569</v>
      </c>
      <c r="D2">
        <v>1216775.66116569</v>
      </c>
      <c r="E2">
        <v>1216775.66116569</v>
      </c>
      <c r="F2">
        <v>1216775.66116569</v>
      </c>
      <c r="G2">
        <v>1216775.66116569</v>
      </c>
      <c r="H2">
        <v>1216775.66116569</v>
      </c>
      <c r="I2">
        <v>1216775.66116569</v>
      </c>
      <c r="J2">
        <v>1216775.66116569</v>
      </c>
      <c r="K2">
        <v>1216775.66116569</v>
      </c>
      <c r="L2">
        <v>1216775.66116569</v>
      </c>
      <c r="M2">
        <v>1216775.66116569</v>
      </c>
    </row>
    <row r="3" spans="1:13" x14ac:dyDescent="0.3">
      <c r="A3" s="2" t="s">
        <v>18</v>
      </c>
      <c r="B3">
        <v>5455.0846787915043</v>
      </c>
      <c r="C3">
        <v>5455.0846787915043</v>
      </c>
      <c r="D3">
        <v>5455.0846787915043</v>
      </c>
      <c r="E3">
        <v>5455.0846787915043</v>
      </c>
      <c r="F3">
        <v>5455.0846787915043</v>
      </c>
      <c r="G3">
        <v>5455.0846787915043</v>
      </c>
      <c r="H3">
        <v>5455.0846787915043</v>
      </c>
      <c r="I3">
        <v>5455.0846787915043</v>
      </c>
      <c r="J3">
        <v>5455.0846787915043</v>
      </c>
      <c r="K3">
        <v>5455.0846787915043</v>
      </c>
      <c r="L3">
        <v>5455.0846787915043</v>
      </c>
      <c r="M3">
        <v>5455.0846787915043</v>
      </c>
    </row>
    <row r="4" spans="1:13" x14ac:dyDescent="0.3">
      <c r="A4" s="2" t="s">
        <v>19</v>
      </c>
      <c r="B4">
        <v>272023.67442562291</v>
      </c>
      <c r="C4">
        <v>252357.33080089019</v>
      </c>
      <c r="D4">
        <v>281268.15599196957</v>
      </c>
      <c r="E4">
        <v>266029.92582239799</v>
      </c>
      <c r="F4">
        <v>277266.39969336463</v>
      </c>
      <c r="G4">
        <v>282960.47259831289</v>
      </c>
      <c r="H4">
        <v>301257.4233518223</v>
      </c>
      <c r="I4">
        <v>317061.25911322428</v>
      </c>
      <c r="J4">
        <v>299700.86424283561</v>
      </c>
      <c r="K4">
        <v>311423.1978784505</v>
      </c>
      <c r="L4">
        <v>294310.33635815972</v>
      </c>
      <c r="M4">
        <v>295959.72679094027</v>
      </c>
    </row>
    <row r="5" spans="1:13" x14ac:dyDescent="0.3">
      <c r="A5" s="2" t="s">
        <v>31</v>
      </c>
      <c r="B5">
        <v>245910.99679215191</v>
      </c>
      <c r="C5">
        <v>249237.91139287909</v>
      </c>
      <c r="D5">
        <v>254984.94416423381</v>
      </c>
      <c r="E5">
        <v>250108.1477013184</v>
      </c>
      <c r="F5">
        <v>260616.14122243749</v>
      </c>
      <c r="G5">
        <v>606212.93883148872</v>
      </c>
      <c r="H5">
        <v>276336.72611123539</v>
      </c>
      <c r="I5">
        <v>286333.87120057369</v>
      </c>
      <c r="J5">
        <v>274650.5785036771</v>
      </c>
      <c r="K5">
        <v>299237.80560342717</v>
      </c>
      <c r="L5">
        <v>296261.73195523629</v>
      </c>
      <c r="M5">
        <v>-122409.4893469956</v>
      </c>
    </row>
    <row r="6" spans="1:13" x14ac:dyDescent="0.3">
      <c r="A6" s="2" t="s">
        <v>20</v>
      </c>
      <c r="B6">
        <v>232791.51128119131</v>
      </c>
      <c r="C6">
        <v>153229.8757721275</v>
      </c>
      <c r="D6">
        <v>104137.5364528663</v>
      </c>
      <c r="E6">
        <v>75440.631290459176</v>
      </c>
      <c r="F6">
        <v>75442.488613268972</v>
      </c>
      <c r="G6">
        <v>75441.796545166755</v>
      </c>
      <c r="H6">
        <v>75440.370716861376</v>
      </c>
      <c r="I6">
        <v>75441.269255833904</v>
      </c>
      <c r="J6">
        <v>75438.842087493016</v>
      </c>
      <c r="K6">
        <v>75441.146768378458</v>
      </c>
      <c r="L6">
        <v>75447.950388481928</v>
      </c>
      <c r="M6">
        <v>75440.542025046161</v>
      </c>
    </row>
    <row r="7" spans="1:13" x14ac:dyDescent="0.3">
      <c r="A7" s="2" t="s">
        <v>21</v>
      </c>
      <c r="B7">
        <v>-1032.041303627733</v>
      </c>
      <c r="C7">
        <v>-1032.041303627733</v>
      </c>
      <c r="D7">
        <v>-1032.041303627733</v>
      </c>
      <c r="E7">
        <v>-1032.041303627733</v>
      </c>
      <c r="F7">
        <v>-1032.041303627733</v>
      </c>
      <c r="G7">
        <v>-1032.041303627733</v>
      </c>
      <c r="H7">
        <v>-1032.041303627733</v>
      </c>
      <c r="I7">
        <v>-1032.041303627733</v>
      </c>
      <c r="J7">
        <v>-1032.041303627733</v>
      </c>
      <c r="K7">
        <v>-1032.041303627733</v>
      </c>
      <c r="L7">
        <v>-1032.041303627733</v>
      </c>
      <c r="M7">
        <v>-1032.041303627733</v>
      </c>
    </row>
    <row r="8" spans="1:13" x14ac:dyDescent="0.3">
      <c r="A8" s="2" t="s">
        <v>22</v>
      </c>
      <c r="B8">
        <v>10557.90473712856</v>
      </c>
      <c r="C8">
        <v>18459.75884447819</v>
      </c>
      <c r="D8">
        <v>32124.762221373101</v>
      </c>
      <c r="E8">
        <v>-2886.4894697470409</v>
      </c>
      <c r="F8">
        <v>-2886.4894697470409</v>
      </c>
      <c r="G8">
        <v>-2886.4894697470409</v>
      </c>
      <c r="H8">
        <v>-2886.4894697470409</v>
      </c>
      <c r="I8">
        <v>-2886.4894697470409</v>
      </c>
      <c r="J8">
        <v>-2886.4894697470409</v>
      </c>
      <c r="K8">
        <v>-2886.4894697470409</v>
      </c>
      <c r="L8">
        <v>-2886.4894697470409</v>
      </c>
      <c r="M8">
        <v>-2886.4894697470409</v>
      </c>
    </row>
    <row r="9" spans="1:13" x14ac:dyDescent="0.3">
      <c r="A9" s="2" t="s">
        <v>16</v>
      </c>
      <c r="B9">
        <v>699.93135537397541</v>
      </c>
      <c r="C9">
        <v>883.56631161743019</v>
      </c>
      <c r="D9">
        <v>127.74011266084381</v>
      </c>
      <c r="E9">
        <v>-433.43152644026662</v>
      </c>
      <c r="F9">
        <v>-552.75658957883104</v>
      </c>
      <c r="G9">
        <v>274.64720048504211</v>
      </c>
      <c r="H9">
        <v>433.93825714757259</v>
      </c>
      <c r="I9">
        <v>1002.686440358826</v>
      </c>
      <c r="J9">
        <v>488.52933873341487</v>
      </c>
      <c r="K9">
        <v>1797.9363202997611</v>
      </c>
      <c r="L9">
        <v>396.62372441545409</v>
      </c>
      <c r="M9">
        <v>488.33108845622041</v>
      </c>
    </row>
    <row r="10" spans="1:13" x14ac:dyDescent="0.3">
      <c r="A10" s="2" t="s">
        <v>23</v>
      </c>
      <c r="B10">
        <v>186502639072.72891</v>
      </c>
      <c r="C10">
        <v>243528952810.6517</v>
      </c>
      <c r="D10">
        <v>262088385731.14789</v>
      </c>
      <c r="E10">
        <v>190329872897.40781</v>
      </c>
      <c r="F10">
        <v>96359217326.689362</v>
      </c>
      <c r="G10">
        <v>25372165659.01936</v>
      </c>
      <c r="H10">
        <v>52079515888.690903</v>
      </c>
      <c r="I10">
        <v>71092506303.331985</v>
      </c>
      <c r="J10">
        <v>85041622081.744003</v>
      </c>
      <c r="K10">
        <v>95069239653.933578</v>
      </c>
      <c r="L10">
        <v>78928020909.67717</v>
      </c>
      <c r="M10">
        <v>122905453079.0854</v>
      </c>
    </row>
    <row r="11" spans="1:13" x14ac:dyDescent="0.3">
      <c r="A11" s="2" t="s">
        <v>32</v>
      </c>
      <c r="B11">
        <v>-878.26179321417112</v>
      </c>
      <c r="C11">
        <v>-473.93506887183099</v>
      </c>
      <c r="D11">
        <v>-1022.740869348971</v>
      </c>
      <c r="E11">
        <v>-992.79582031766029</v>
      </c>
      <c r="F11">
        <v>-958.9191021817561</v>
      </c>
      <c r="G11">
        <v>1500.667769009201</v>
      </c>
      <c r="H11">
        <v>-1072.7348975333291</v>
      </c>
      <c r="I11">
        <v>-936.51784865431637</v>
      </c>
      <c r="J11">
        <v>-2495.6272006810841</v>
      </c>
      <c r="K11">
        <v>-2761.3616742357658</v>
      </c>
      <c r="L11">
        <v>-2882.825717224378</v>
      </c>
      <c r="M11">
        <v>-2876.456340057834</v>
      </c>
    </row>
    <row r="12" spans="1:13" x14ac:dyDescent="0.3">
      <c r="A12" s="2" t="s">
        <v>24</v>
      </c>
      <c r="B12">
        <v>2777347.483012334</v>
      </c>
      <c r="C12">
        <v>2820904.463069058</v>
      </c>
      <c r="D12">
        <v>3499476.5919113262</v>
      </c>
      <c r="E12">
        <v>1637124.767417195</v>
      </c>
      <c r="F12">
        <v>2803780.7850539922</v>
      </c>
      <c r="G12">
        <v>2019721.794506931</v>
      </c>
      <c r="H12">
        <v>2826183.7396119321</v>
      </c>
      <c r="I12">
        <v>2523905.998743095</v>
      </c>
      <c r="J12">
        <v>2520947.8018675311</v>
      </c>
      <c r="K12">
        <v>2585769.1969813379</v>
      </c>
      <c r="L12">
        <v>2692313.9821311561</v>
      </c>
      <c r="M12">
        <v>2786494.4414457958</v>
      </c>
    </row>
    <row r="13" spans="1:13" x14ac:dyDescent="0.3">
      <c r="A13" s="2" t="s">
        <v>25</v>
      </c>
      <c r="B13">
        <v>418880.95888945053</v>
      </c>
      <c r="C13">
        <v>417446.75026637869</v>
      </c>
      <c r="D13">
        <v>429141.9705767096</v>
      </c>
      <c r="E13">
        <v>501456.2177408188</v>
      </c>
      <c r="F13">
        <v>487925.32421205973</v>
      </c>
      <c r="G13">
        <v>418648.64055788988</v>
      </c>
      <c r="H13">
        <v>648124.95578722388</v>
      </c>
      <c r="I13">
        <v>437763.72552206542</v>
      </c>
      <c r="J13">
        <v>481064.31972930918</v>
      </c>
      <c r="K13">
        <v>489653.78557874629</v>
      </c>
      <c r="L13">
        <v>481519.26364081772</v>
      </c>
      <c r="M13">
        <v>450185.60791520268</v>
      </c>
    </row>
    <row r="14" spans="1:13" x14ac:dyDescent="0.3">
      <c r="A14" s="2" t="s">
        <v>27</v>
      </c>
      <c r="B14">
        <v>-137950.86385365119</v>
      </c>
      <c r="C14">
        <v>-100994.1482094932</v>
      </c>
      <c r="D14">
        <v>-152507.736425668</v>
      </c>
      <c r="E14">
        <v>-119306.48720977989</v>
      </c>
      <c r="F14">
        <v>-152586.83021325481</v>
      </c>
      <c r="G14">
        <v>-172832.6770027389</v>
      </c>
      <c r="H14">
        <v>-202116.4504140084</v>
      </c>
      <c r="I14">
        <v>-233694.9796798524</v>
      </c>
      <c r="J14">
        <v>-198020.67854031429</v>
      </c>
      <c r="K14">
        <v>-223495.9682610608</v>
      </c>
      <c r="L14">
        <v>-190518.65962914351</v>
      </c>
      <c r="M14">
        <v>-191550.95937820611</v>
      </c>
    </row>
    <row r="15" spans="1:13" x14ac:dyDescent="0.3">
      <c r="A15" s="2" t="s">
        <v>28</v>
      </c>
      <c r="B15">
        <v>508199.72205749562</v>
      </c>
      <c r="C15">
        <v>520454.5169380189</v>
      </c>
      <c r="D15">
        <v>520393.52704964578</v>
      </c>
      <c r="E15">
        <v>518192.98699731327</v>
      </c>
      <c r="F15">
        <v>492343.69202803267</v>
      </c>
      <c r="G15">
        <v>501418.27016290551</v>
      </c>
      <c r="H15">
        <v>548022.453654635</v>
      </c>
      <c r="I15">
        <v>539623.58453704708</v>
      </c>
      <c r="J15">
        <v>546124.36442416685</v>
      </c>
      <c r="K15">
        <v>562310.68050848413</v>
      </c>
      <c r="L15">
        <v>545357.75607297465</v>
      </c>
      <c r="M15">
        <v>544634.76311799546</v>
      </c>
    </row>
    <row r="16" spans="1:13" x14ac:dyDescent="0.3">
      <c r="A16" s="2" t="s">
        <v>29</v>
      </c>
      <c r="B16">
        <v>239660.60628019829</v>
      </c>
      <c r="C16">
        <v>178564.35703110229</v>
      </c>
      <c r="D16">
        <v>8231.546228299203</v>
      </c>
      <c r="E16">
        <v>8231.546228299203</v>
      </c>
      <c r="F16">
        <v>8231.546228299203</v>
      </c>
      <c r="G16">
        <v>8231.546228299203</v>
      </c>
      <c r="H16">
        <v>249927.04481576729</v>
      </c>
      <c r="I16">
        <v>259788.82237423211</v>
      </c>
      <c r="J16">
        <v>256798.56610435221</v>
      </c>
      <c r="K16">
        <v>255904.20738739401</v>
      </c>
      <c r="L16">
        <v>258231.35733448941</v>
      </c>
      <c r="M16">
        <v>259788.81317729159</v>
      </c>
    </row>
    <row r="17" spans="1:13" x14ac:dyDescent="0.3">
      <c r="A17" s="2" t="s">
        <v>55</v>
      </c>
      <c r="B17">
        <v>-449408.42891918711</v>
      </c>
      <c r="C17">
        <v>-449408.42891918711</v>
      </c>
      <c r="D17">
        <v>-449408.42891918711</v>
      </c>
      <c r="E17">
        <v>-449408.42891918711</v>
      </c>
      <c r="F17">
        <v>-449408.42891918711</v>
      </c>
      <c r="G17">
        <v>-449408.42891918711</v>
      </c>
      <c r="H17">
        <v>-449408.42891918711</v>
      </c>
      <c r="I17">
        <v>-449408.42891918711</v>
      </c>
      <c r="J17">
        <v>-449408.42891918711</v>
      </c>
      <c r="K17">
        <v>-449408.42891918711</v>
      </c>
      <c r="L17">
        <v>-449408.42891918711</v>
      </c>
      <c r="M17">
        <v>-449408.42891918711</v>
      </c>
    </row>
    <row r="18" spans="1:13" x14ac:dyDescent="0.3">
      <c r="A18" s="2" t="s">
        <v>56</v>
      </c>
      <c r="B18">
        <v>-21701.034817668438</v>
      </c>
      <c r="C18">
        <v>-27431.7973909346</v>
      </c>
      <c r="D18">
        <v>-34265.465365664582</v>
      </c>
      <c r="E18">
        <v>-35341.654193198112</v>
      </c>
      <c r="F18">
        <v>-33674.348384421202</v>
      </c>
      <c r="G18">
        <v>-25374.116233545079</v>
      </c>
      <c r="H18">
        <v>-22010.923290755971</v>
      </c>
      <c r="I18">
        <v>-22221.661622940999</v>
      </c>
      <c r="J18">
        <v>-22237.59160308967</v>
      </c>
      <c r="K18">
        <v>-22168.72417561154</v>
      </c>
      <c r="L18">
        <v>-22854.504154866641</v>
      </c>
      <c r="M18">
        <v>-22621.158753143391</v>
      </c>
    </row>
    <row r="19" spans="1:13" x14ac:dyDescent="0.3">
      <c r="A19" s="2" t="s">
        <v>57</v>
      </c>
      <c r="B19">
        <v>782088.55469572183</v>
      </c>
      <c r="C19">
        <v>782088.55470296892</v>
      </c>
      <c r="D19">
        <v>782088.55473902076</v>
      </c>
      <c r="E19">
        <v>782088.55468844972</v>
      </c>
      <c r="F19">
        <v>782088.55472874118</v>
      </c>
      <c r="G19">
        <v>782088.55468999094</v>
      </c>
      <c r="H19">
        <v>782088.55473426532</v>
      </c>
      <c r="I19">
        <v>782088.55476010893</v>
      </c>
      <c r="J19">
        <v>782088.55475009978</v>
      </c>
      <c r="K19">
        <v>782088.55472322309</v>
      </c>
      <c r="L19">
        <v>782088.55469248933</v>
      </c>
      <c r="M19">
        <v>782088.55473205622</v>
      </c>
    </row>
    <row r="20" spans="1:13" x14ac:dyDescent="0.3">
      <c r="A20" s="2" t="s">
        <v>45</v>
      </c>
      <c r="B20">
        <v>-5.9475644837486916</v>
      </c>
      <c r="C20">
        <v>-5.9475644837486916</v>
      </c>
      <c r="D20">
        <v>-5.9475644837486916</v>
      </c>
      <c r="E20">
        <v>-5.9475644837486916</v>
      </c>
      <c r="F20">
        <v>-5.9475644837486916</v>
      </c>
      <c r="G20">
        <v>-5.9475644837486916</v>
      </c>
      <c r="H20">
        <v>-5.9475644837486916</v>
      </c>
      <c r="I20">
        <v>-5.9475644837486916</v>
      </c>
      <c r="J20">
        <v>-5.9475644837486916</v>
      </c>
      <c r="K20">
        <v>-5.9475644837486916</v>
      </c>
      <c r="L20">
        <v>-5.9475644837486916</v>
      </c>
      <c r="M20">
        <v>-5.9475644837486916</v>
      </c>
    </row>
    <row r="21" spans="1:13" x14ac:dyDescent="0.3">
      <c r="A21" s="2" t="s">
        <v>46</v>
      </c>
      <c r="B21">
        <v>-452867.1151015301</v>
      </c>
      <c r="C21">
        <v>-527305.4544404943</v>
      </c>
      <c r="D21">
        <v>-524888.92409168254</v>
      </c>
      <c r="E21">
        <v>-457636.39134773752</v>
      </c>
      <c r="F21">
        <v>-449643.77456250839</v>
      </c>
      <c r="G21">
        <v>-456051.4373716595</v>
      </c>
      <c r="H21">
        <v>-459718.05018703872</v>
      </c>
      <c r="I21">
        <v>-714069.03772654093</v>
      </c>
      <c r="J21">
        <v>-486888.14407747361</v>
      </c>
      <c r="K21">
        <v>-449544.64546855172</v>
      </c>
      <c r="L21">
        <v>-450643.99371590978</v>
      </c>
      <c r="M21">
        <v>-455063.26203673967</v>
      </c>
    </row>
    <row r="22" spans="1:13" x14ac:dyDescent="0.3">
      <c r="A22" s="2" t="s">
        <v>33</v>
      </c>
      <c r="B22">
        <v>20420.868596123619</v>
      </c>
      <c r="C22">
        <v>20567.450864916271</v>
      </c>
      <c r="D22">
        <v>20492.060775895319</v>
      </c>
      <c r="E22">
        <v>20491.734470441301</v>
      </c>
      <c r="F22">
        <v>20533.34058375729</v>
      </c>
      <c r="G22">
        <v>20527.764495702831</v>
      </c>
      <c r="H22">
        <v>20677.98374038687</v>
      </c>
      <c r="I22">
        <v>20742.466377212892</v>
      </c>
      <c r="J22">
        <v>20578.153722166131</v>
      </c>
      <c r="K22">
        <v>255420.45493077859</v>
      </c>
      <c r="L22">
        <v>544289.33392601286</v>
      </c>
      <c r="M22">
        <v>3363.3783516248441</v>
      </c>
    </row>
    <row r="23" spans="1:13" x14ac:dyDescent="0.3">
      <c r="A23" s="2" t="s">
        <v>47</v>
      </c>
      <c r="B23">
        <v>-793675504.58430111</v>
      </c>
      <c r="C23">
        <v>-703077577.37620521</v>
      </c>
      <c r="D23">
        <v>-813609384.27770579</v>
      </c>
      <c r="E23">
        <v>-756236872.61107886</v>
      </c>
      <c r="F23">
        <v>-869513654.1671387</v>
      </c>
      <c r="G23">
        <v>-939411754.3704685</v>
      </c>
      <c r="H23">
        <v>-1008905036.582397</v>
      </c>
      <c r="I23">
        <v>-1085214328.9638031</v>
      </c>
      <c r="J23">
        <v>-983089446.41621566</v>
      </c>
      <c r="K23">
        <v>-1023561951.543602</v>
      </c>
      <c r="L23">
        <v>-940741096.77254558</v>
      </c>
      <c r="M23">
        <v>-928095625.50746536</v>
      </c>
    </row>
    <row r="24" spans="1:13" x14ac:dyDescent="0.3">
      <c r="A24" s="2" t="s">
        <v>48</v>
      </c>
      <c r="B24">
        <v>10808.49665187621</v>
      </c>
      <c r="C24">
        <v>10808.49665187621</v>
      </c>
      <c r="D24">
        <v>10808.49665187621</v>
      </c>
      <c r="E24">
        <v>10808.49665187621</v>
      </c>
      <c r="F24">
        <v>10808.49665187621</v>
      </c>
      <c r="G24">
        <v>10808.49665187621</v>
      </c>
      <c r="H24">
        <v>10808.49665187621</v>
      </c>
      <c r="I24">
        <v>10808.49665187621</v>
      </c>
      <c r="J24">
        <v>10808.49665187621</v>
      </c>
      <c r="K24">
        <v>10808.49665187621</v>
      </c>
      <c r="L24">
        <v>10808.49665187621</v>
      </c>
      <c r="M24">
        <v>10808.49665187621</v>
      </c>
    </row>
    <row r="25" spans="1:13" x14ac:dyDescent="0.3">
      <c r="A25" s="2" t="s">
        <v>50</v>
      </c>
      <c r="B25">
        <v>331188.01258617511</v>
      </c>
      <c r="C25">
        <v>203823.57863621911</v>
      </c>
      <c r="D25">
        <v>231865.65727520891</v>
      </c>
      <c r="E25">
        <v>213009.29743098959</v>
      </c>
      <c r="F25">
        <v>234327.51217881279</v>
      </c>
      <c r="G25">
        <v>226525.9314570679</v>
      </c>
      <c r="H25">
        <v>242521.5151088695</v>
      </c>
      <c r="I25">
        <v>260982.28311603799</v>
      </c>
      <c r="J25">
        <v>241176.7449843488</v>
      </c>
      <c r="K25">
        <v>253592.06769997481</v>
      </c>
      <c r="L25">
        <v>234885.83585213331</v>
      </c>
      <c r="M25">
        <v>237013.49767256991</v>
      </c>
    </row>
    <row r="26" spans="1:13" x14ac:dyDescent="0.3">
      <c r="A26" s="2" t="s">
        <v>51</v>
      </c>
      <c r="B26">
        <v>66455.245757354991</v>
      </c>
      <c r="C26">
        <v>66463.39526322954</v>
      </c>
      <c r="D26">
        <v>66460.627928560367</v>
      </c>
      <c r="E26">
        <v>66463.407831454926</v>
      </c>
      <c r="F26">
        <v>66472.035060717521</v>
      </c>
      <c r="G26">
        <v>66468.822001536042</v>
      </c>
      <c r="H26">
        <v>66462.192908734272</v>
      </c>
      <c r="I26">
        <v>66466.366408306974</v>
      </c>
      <c r="J26">
        <v>66455.099589370628</v>
      </c>
      <c r="K26">
        <v>66465.789620454147</v>
      </c>
      <c r="L26">
        <v>66497.379757968461</v>
      </c>
      <c r="M26">
        <v>66462.992226698101</v>
      </c>
    </row>
    <row r="27" spans="1:13" x14ac:dyDescent="0.3">
      <c r="A27" s="2" t="s">
        <v>52</v>
      </c>
      <c r="B27">
        <v>1.0047260181133379</v>
      </c>
      <c r="C27">
        <v>1.0047260181133379</v>
      </c>
      <c r="D27">
        <v>1.0047260181133379</v>
      </c>
      <c r="E27">
        <v>1.0047260181133379</v>
      </c>
      <c r="F27">
        <v>1.0047260181133379</v>
      </c>
      <c r="G27">
        <v>2.202168445673113</v>
      </c>
      <c r="H27">
        <v>2.2249455230035311</v>
      </c>
      <c r="I27">
        <v>2.1529909027776402</v>
      </c>
      <c r="J27">
        <v>2.194249680365683</v>
      </c>
      <c r="K27">
        <v>2.6265592342861028</v>
      </c>
      <c r="L27">
        <v>1.983500738884264</v>
      </c>
      <c r="M27">
        <v>1.167797942484228</v>
      </c>
    </row>
    <row r="28" spans="1:13" x14ac:dyDescent="0.3">
      <c r="A28" s="2" t="s">
        <v>53</v>
      </c>
      <c r="B28">
        <v>656165644.16335976</v>
      </c>
      <c r="C28">
        <v>564512054.02688706</v>
      </c>
      <c r="D28">
        <v>532658364.27120751</v>
      </c>
      <c r="E28">
        <v>20182078.426802538</v>
      </c>
      <c r="F28">
        <v>757115761.97692239</v>
      </c>
      <c r="G28">
        <v>524396973.9361245</v>
      </c>
      <c r="H28">
        <v>610280038.93830383</v>
      </c>
      <c r="I28">
        <v>814259241.61587977</v>
      </c>
      <c r="J28">
        <v>673154588.63164461</v>
      </c>
      <c r="K28">
        <v>576959565.19802153</v>
      </c>
      <c r="L28">
        <v>411077578.48986173</v>
      </c>
      <c r="M28">
        <v>222475385.37966889</v>
      </c>
    </row>
    <row r="29" spans="1:13" x14ac:dyDescent="0.3">
      <c r="A29" s="2" t="s">
        <v>58</v>
      </c>
      <c r="B29">
        <v>-285343.23461725551</v>
      </c>
      <c r="C29">
        <v>-285343.23461725551</v>
      </c>
      <c r="D29">
        <v>-285343.23461725551</v>
      </c>
      <c r="E29">
        <v>-285343.23461725551</v>
      </c>
      <c r="F29">
        <v>-285343.23461725551</v>
      </c>
      <c r="G29">
        <v>-285343.23461725551</v>
      </c>
      <c r="H29">
        <v>-285343.23461725551</v>
      </c>
      <c r="I29">
        <v>-285343.23461725551</v>
      </c>
      <c r="J29">
        <v>-285343.23461725551</v>
      </c>
      <c r="K29">
        <v>-285343.23461725551</v>
      </c>
      <c r="L29">
        <v>-285343.23461725551</v>
      </c>
      <c r="M29">
        <v>-285343.23461725551</v>
      </c>
    </row>
    <row r="30" spans="1:13" x14ac:dyDescent="0.3">
      <c r="A30" s="2" t="s">
        <v>34</v>
      </c>
      <c r="B30">
        <v>111574.67485140941</v>
      </c>
      <c r="C30">
        <v>111318.1569660228</v>
      </c>
      <c r="D30">
        <v>45670.108247108299</v>
      </c>
      <c r="E30">
        <v>165432.2666937582</v>
      </c>
      <c r="F30">
        <v>111651.4946972428</v>
      </c>
      <c r="G30">
        <v>51650.423230337306</v>
      </c>
      <c r="H30">
        <v>112536.1683080295</v>
      </c>
      <c r="I30">
        <v>13845.817960881801</v>
      </c>
      <c r="J30">
        <v>9684.2370209262153</v>
      </c>
      <c r="K30">
        <v>20441.189631831581</v>
      </c>
      <c r="L30">
        <v>165509.07111061341</v>
      </c>
      <c r="M30">
        <v>72375.63433703265</v>
      </c>
    </row>
    <row r="31" spans="1:13" x14ac:dyDescent="0.3">
      <c r="A31" s="2" t="s">
        <v>35</v>
      </c>
      <c r="B31">
        <v>223451.12315124791</v>
      </c>
      <c r="C31">
        <v>223451.12315124791</v>
      </c>
      <c r="D31">
        <v>223451.12315124791</v>
      </c>
      <c r="E31">
        <v>223451.12315124791</v>
      </c>
      <c r="F31">
        <v>223451.12315124791</v>
      </c>
      <c r="G31">
        <v>223451.12315124791</v>
      </c>
      <c r="H31">
        <v>223451.12315124791</v>
      </c>
      <c r="I31">
        <v>223451.12315124791</v>
      </c>
      <c r="J31">
        <v>223451.12315124791</v>
      </c>
      <c r="K31">
        <v>223451.12315124791</v>
      </c>
      <c r="L31">
        <v>223451.12315124791</v>
      </c>
      <c r="M31">
        <v>223451.12315124791</v>
      </c>
    </row>
    <row r="32" spans="1:13" x14ac:dyDescent="0.3">
      <c r="A32" s="2" t="s">
        <v>36</v>
      </c>
      <c r="B32">
        <v>50391.413067579131</v>
      </c>
      <c r="C32">
        <v>60940.898136235694</v>
      </c>
      <c r="D32">
        <v>47398.948102641109</v>
      </c>
      <c r="E32">
        <v>41662.036499607122</v>
      </c>
      <c r="F32">
        <v>72987.967526848239</v>
      </c>
      <c r="G32">
        <v>45633.329798034407</v>
      </c>
      <c r="H32">
        <v>64039.595862468712</v>
      </c>
      <c r="I32">
        <v>71669.586892912019</v>
      </c>
      <c r="J32">
        <v>76240.489777712981</v>
      </c>
      <c r="K32">
        <v>44579.869434631859</v>
      </c>
      <c r="L32">
        <v>68511.263844408721</v>
      </c>
      <c r="M32">
        <v>38415.293348580781</v>
      </c>
    </row>
    <row r="33" spans="1:13" x14ac:dyDescent="0.3">
      <c r="A33" s="2" t="s">
        <v>37</v>
      </c>
      <c r="B33">
        <v>34.659065043632417</v>
      </c>
      <c r="C33">
        <v>34.659065043632417</v>
      </c>
      <c r="D33">
        <v>34.659065043632417</v>
      </c>
      <c r="E33">
        <v>34.659065043632417</v>
      </c>
      <c r="F33">
        <v>34.659065043632417</v>
      </c>
      <c r="G33">
        <v>34.659065043632417</v>
      </c>
      <c r="H33">
        <v>34.659065043632417</v>
      </c>
      <c r="I33">
        <v>34.659065043632417</v>
      </c>
      <c r="J33">
        <v>34.659065043632417</v>
      </c>
      <c r="K33">
        <v>34.659065043632417</v>
      </c>
      <c r="L33">
        <v>34.659065043632417</v>
      </c>
      <c r="M33">
        <v>34.659065043632417</v>
      </c>
    </row>
    <row r="34" spans="1:13" x14ac:dyDescent="0.3">
      <c r="A34" s="2" t="s">
        <v>38</v>
      </c>
      <c r="B34">
        <v>950018.24841685442</v>
      </c>
      <c r="C34">
        <v>883734.81998216105</v>
      </c>
      <c r="D34">
        <v>946608.15274233546</v>
      </c>
      <c r="E34">
        <v>913211.3853933448</v>
      </c>
      <c r="F34">
        <v>943303.51016164944</v>
      </c>
      <c r="G34">
        <v>899986.70337019651</v>
      </c>
      <c r="H34">
        <v>896124.80892618967</v>
      </c>
      <c r="I34">
        <v>859420.94914305059</v>
      </c>
      <c r="J34">
        <v>851049.83718592755</v>
      </c>
      <c r="K34">
        <v>877769.68253734906</v>
      </c>
      <c r="L34">
        <v>811943.11607705359</v>
      </c>
      <c r="M34">
        <v>795261.31312199228</v>
      </c>
    </row>
    <row r="35" spans="1:13" x14ac:dyDescent="0.3">
      <c r="A35" s="2" t="s">
        <v>39</v>
      </c>
      <c r="B35">
        <v>37543.979957511481</v>
      </c>
      <c r="C35">
        <v>36833.527092149168</v>
      </c>
      <c r="D35">
        <v>13417.372635793539</v>
      </c>
      <c r="E35">
        <v>11654.873241315379</v>
      </c>
      <c r="F35">
        <v>12766.56581615184</v>
      </c>
      <c r="G35">
        <v>39519.99067795086</v>
      </c>
      <c r="H35">
        <v>36539.925747947229</v>
      </c>
      <c r="I35">
        <v>35187.007979147238</v>
      </c>
      <c r="J35">
        <v>10470.27137438196</v>
      </c>
      <c r="K35">
        <v>26786.405144454871</v>
      </c>
      <c r="L35">
        <v>9600.7959193080187</v>
      </c>
      <c r="M35">
        <v>9522.5362369680424</v>
      </c>
    </row>
    <row r="36" spans="1:13" x14ac:dyDescent="0.3">
      <c r="A36" s="2" t="s">
        <v>41</v>
      </c>
      <c r="B36">
        <v>107566.8862957719</v>
      </c>
      <c r="C36">
        <v>98990.193394720933</v>
      </c>
      <c r="D36">
        <v>113468.52964355941</v>
      </c>
      <c r="E36">
        <v>116003.24302695729</v>
      </c>
      <c r="F36">
        <v>120258.38325802219</v>
      </c>
      <c r="G36">
        <v>107559.28729431221</v>
      </c>
      <c r="H36">
        <v>120723.831178957</v>
      </c>
      <c r="I36">
        <v>119744.33750555549</v>
      </c>
      <c r="J36">
        <v>112901.6957701838</v>
      </c>
      <c r="K36">
        <v>113145.8811552293</v>
      </c>
      <c r="L36">
        <v>118177.3268626018</v>
      </c>
      <c r="M36">
        <v>106822.62660918639</v>
      </c>
    </row>
    <row r="37" spans="1:13" x14ac:dyDescent="0.3">
      <c r="A37" s="2" t="s">
        <v>59</v>
      </c>
      <c r="B37">
        <v>20491.589582291079</v>
      </c>
      <c r="C37">
        <v>20491.589582291079</v>
      </c>
      <c r="D37">
        <v>20491.589582291079</v>
      </c>
      <c r="E37">
        <v>20491.589582291079</v>
      </c>
      <c r="F37">
        <v>20491.589582291079</v>
      </c>
      <c r="G37">
        <v>20491.589582291079</v>
      </c>
      <c r="H37">
        <v>20491.589582291079</v>
      </c>
      <c r="I37">
        <v>20491.589582291079</v>
      </c>
      <c r="J37">
        <v>20491.589582291079</v>
      </c>
      <c r="K37">
        <v>20491.589582291079</v>
      </c>
      <c r="L37">
        <v>20491.589582291079</v>
      </c>
      <c r="M37">
        <v>20491.589582291079</v>
      </c>
    </row>
    <row r="38" spans="1:13" x14ac:dyDescent="0.3">
      <c r="A38" s="2" t="s">
        <v>60</v>
      </c>
      <c r="B38">
        <v>2979621.2207122231</v>
      </c>
      <c r="C38">
        <v>2876734.5251564719</v>
      </c>
      <c r="D38">
        <v>2958519.8012047051</v>
      </c>
      <c r="E38">
        <v>2953716.3025012468</v>
      </c>
      <c r="F38">
        <v>2955693.9065812379</v>
      </c>
      <c r="G38">
        <v>2948419.0803951239</v>
      </c>
      <c r="H38">
        <v>2894949.8010735018</v>
      </c>
      <c r="I38">
        <v>2878516.376362761</v>
      </c>
      <c r="J38">
        <v>2872432.2197373998</v>
      </c>
      <c r="K38">
        <v>2877301.5883344188</v>
      </c>
      <c r="L38">
        <v>2832672.613459412</v>
      </c>
      <c r="M38">
        <v>2686421.619141805</v>
      </c>
    </row>
    <row r="39" spans="1:13" x14ac:dyDescent="0.3">
      <c r="A39" s="2" t="s">
        <v>62</v>
      </c>
      <c r="B39">
        <v>713020.17551795556</v>
      </c>
      <c r="C39">
        <v>657328.03800584492</v>
      </c>
      <c r="D39">
        <v>734889.75241330301</v>
      </c>
      <c r="E39">
        <v>684967.12209657382</v>
      </c>
      <c r="F39">
        <v>735284.19934876717</v>
      </c>
      <c r="G39">
        <v>765761.16250307357</v>
      </c>
      <c r="H39">
        <v>809822.22127032198</v>
      </c>
      <c r="I39">
        <v>857567.4796803284</v>
      </c>
      <c r="J39">
        <v>803597.0593053255</v>
      </c>
      <c r="K39">
        <v>842088.45785735326</v>
      </c>
      <c r="L39">
        <v>792227.91557373421</v>
      </c>
      <c r="M39">
        <v>793871.93373399845</v>
      </c>
    </row>
    <row r="40" spans="1:13" x14ac:dyDescent="0.3">
      <c r="A40" s="2" t="s">
        <v>63</v>
      </c>
      <c r="B40">
        <v>324210.65353350702</v>
      </c>
      <c r="C40">
        <v>203472.12538629799</v>
      </c>
      <c r="D40">
        <v>30529.030377699091</v>
      </c>
      <c r="E40">
        <v>30529.030377699091</v>
      </c>
      <c r="F40">
        <v>30529.030377699091</v>
      </c>
      <c r="G40">
        <v>30529.030377699091</v>
      </c>
      <c r="H40">
        <v>350016.52803591092</v>
      </c>
      <c r="I40">
        <v>376965.21808577282</v>
      </c>
      <c r="J40">
        <v>372397.04770974239</v>
      </c>
      <c r="K40">
        <v>370461.15120003087</v>
      </c>
      <c r="L40">
        <v>374585.90179812798</v>
      </c>
      <c r="M40">
        <v>376965.20403574337</v>
      </c>
    </row>
    <row r="41" spans="1:13" x14ac:dyDescent="0.3">
      <c r="A41" s="2" t="s">
        <v>64</v>
      </c>
      <c r="B41">
        <v>412413.39550800121</v>
      </c>
      <c r="C41">
        <v>409304.63654326339</v>
      </c>
      <c r="D41">
        <v>409313.89566104411</v>
      </c>
      <c r="E41">
        <v>409881.80848347151</v>
      </c>
      <c r="F41">
        <v>416498.1193087906</v>
      </c>
      <c r="G41">
        <v>414174.96440238232</v>
      </c>
      <c r="H41">
        <v>402267.51323049841</v>
      </c>
      <c r="I41">
        <v>404419.66169942159</v>
      </c>
      <c r="J41">
        <v>402735.54899562988</v>
      </c>
      <c r="K41">
        <v>398630.81962548639</v>
      </c>
      <c r="L41">
        <v>403027.52042893087</v>
      </c>
      <c r="M41">
        <v>403133.54874735372</v>
      </c>
    </row>
    <row r="42" spans="1:13" x14ac:dyDescent="0.3">
      <c r="A42" s="2" t="s">
        <v>65</v>
      </c>
      <c r="B42">
        <v>-2313825.274404346</v>
      </c>
      <c r="C42">
        <v>-2313825.274404346</v>
      </c>
      <c r="D42">
        <v>-2313825.274404346</v>
      </c>
      <c r="E42">
        <v>-2313825.274404346</v>
      </c>
      <c r="F42">
        <v>-2313825.274404346</v>
      </c>
      <c r="G42">
        <v>-2313825.274404346</v>
      </c>
      <c r="H42">
        <v>-2313825.274404346</v>
      </c>
      <c r="I42">
        <v>-2313825.274404346</v>
      </c>
      <c r="J42">
        <v>-2313825.274404346</v>
      </c>
      <c r="K42">
        <v>-2313825.274404346</v>
      </c>
      <c r="L42">
        <v>-2313825.274404346</v>
      </c>
      <c r="M42">
        <v>-2313825.274404346</v>
      </c>
    </row>
    <row r="43" spans="1:13" x14ac:dyDescent="0.3">
      <c r="A43" s="2" t="s">
        <v>42</v>
      </c>
      <c r="B43">
        <v>-907.94487031730694</v>
      </c>
      <c r="C43">
        <v>-219.91533663899219</v>
      </c>
      <c r="D43">
        <v>3282.0980657107839</v>
      </c>
      <c r="E43">
        <v>3941.1682994304319</v>
      </c>
      <c r="F43">
        <v>23483.650350315929</v>
      </c>
      <c r="G43">
        <v>195884.17729186601</v>
      </c>
      <c r="H43">
        <v>200919.99959420209</v>
      </c>
      <c r="I43">
        <v>200447.84203012759</v>
      </c>
      <c r="J43">
        <v>200577.5096161782</v>
      </c>
      <c r="K43">
        <v>208562.4401749137</v>
      </c>
      <c r="L43">
        <v>208061.67238973931</v>
      </c>
      <c r="M43">
        <v>207816.0425671181</v>
      </c>
    </row>
    <row r="44" spans="1:13" x14ac:dyDescent="0.3">
      <c r="A44" s="2" t="s">
        <v>66</v>
      </c>
      <c r="B44">
        <v>9161994.7633212656</v>
      </c>
      <c r="C44">
        <v>9007874.8678639624</v>
      </c>
      <c r="D44">
        <v>9196070.8880522139</v>
      </c>
      <c r="E44">
        <v>9408029.6192478556</v>
      </c>
      <c r="F44">
        <v>9059502.9604482781</v>
      </c>
      <c r="G44">
        <v>9433362.2270891406</v>
      </c>
      <c r="H44">
        <v>9450993.4561971091</v>
      </c>
      <c r="I44">
        <v>9136339.7906089146</v>
      </c>
      <c r="J44">
        <v>8590929.6171325985</v>
      </c>
      <c r="K44">
        <v>9509627.0436037425</v>
      </c>
      <c r="L44">
        <v>8728165.9831042904</v>
      </c>
      <c r="M44">
        <v>8131374.17103035</v>
      </c>
    </row>
    <row r="45" spans="1:13" x14ac:dyDescent="0.3">
      <c r="A45" s="2" t="s">
        <v>67</v>
      </c>
      <c r="B45">
        <v>1342586.303228098</v>
      </c>
      <c r="C45">
        <v>1244181.5075824759</v>
      </c>
      <c r="D45">
        <v>1250444.907603763</v>
      </c>
      <c r="E45">
        <v>1140180.841699529</v>
      </c>
      <c r="F45">
        <v>1148283.114595657</v>
      </c>
      <c r="G45">
        <v>1160445.9320244859</v>
      </c>
      <c r="H45">
        <v>1172127.9183426059</v>
      </c>
      <c r="I45">
        <v>1165623.0529011481</v>
      </c>
      <c r="J45">
        <v>1165146.7181409709</v>
      </c>
      <c r="K45">
        <v>1218962.9694292659</v>
      </c>
      <c r="L45">
        <v>759611.46531722858</v>
      </c>
      <c r="M45">
        <v>1159533.7128281889</v>
      </c>
    </row>
    <row r="46" spans="1:13" x14ac:dyDescent="0.3">
      <c r="A46" s="2" t="s">
        <v>69</v>
      </c>
      <c r="B46">
        <v>-67579.700577956784</v>
      </c>
      <c r="C46">
        <v>-26931.81798254752</v>
      </c>
      <c r="D46">
        <v>-83588.478671420904</v>
      </c>
      <c r="E46">
        <v>-47074.453349963493</v>
      </c>
      <c r="F46">
        <v>-83683.720875925457</v>
      </c>
      <c r="G46">
        <v>-105950.7066666499</v>
      </c>
      <c r="H46">
        <v>-138157.2414712318</v>
      </c>
      <c r="I46">
        <v>-172894.50373343049</v>
      </c>
      <c r="J46">
        <v>-133650.80293164999</v>
      </c>
      <c r="K46">
        <v>-161673.55103488351</v>
      </c>
      <c r="L46">
        <v>-125397.5806519953</v>
      </c>
      <c r="M46">
        <v>-126535.6333003545</v>
      </c>
    </row>
    <row r="47" spans="1:13" x14ac:dyDescent="0.3">
      <c r="A47" s="2" t="s">
        <v>70</v>
      </c>
      <c r="B47">
        <v>514130.35869541892</v>
      </c>
      <c r="C47">
        <v>439776.13966532878</v>
      </c>
      <c r="D47">
        <v>446965.51857044839</v>
      </c>
      <c r="E47">
        <v>468821.63181433227</v>
      </c>
      <c r="F47">
        <v>721465.16017295385</v>
      </c>
      <c r="G47">
        <v>641944.90710642817</v>
      </c>
      <c r="H47">
        <v>224932.78268201681</v>
      </c>
      <c r="I47">
        <v>325048.26875869167</v>
      </c>
      <c r="J47">
        <v>226888.91286818631</v>
      </c>
      <c r="K47">
        <v>135629.57253417309</v>
      </c>
      <c r="L47">
        <v>466430.18167272769</v>
      </c>
      <c r="M47">
        <v>276876.36072057253</v>
      </c>
    </row>
    <row r="48" spans="1:13" x14ac:dyDescent="0.3">
      <c r="A48" s="2" t="s">
        <v>71</v>
      </c>
      <c r="B48">
        <v>1313014928.61939</v>
      </c>
      <c r="C48">
        <v>1129509431.657177</v>
      </c>
      <c r="D48">
        <v>1065793933.433033</v>
      </c>
      <c r="E48">
        <v>40489713.021095589</v>
      </c>
      <c r="F48">
        <v>1514862746.034097</v>
      </c>
      <c r="G48">
        <v>1049265483.998394</v>
      </c>
      <c r="H48">
        <v>1221089110.491951</v>
      </c>
      <c r="I48">
        <v>1629054448.3876021</v>
      </c>
      <c r="J48">
        <v>1346744109.818218</v>
      </c>
      <c r="K48">
        <v>1154361315.7589581</v>
      </c>
      <c r="L48">
        <v>822412275.93524718</v>
      </c>
      <c r="M48">
        <v>445080668.2593745</v>
      </c>
    </row>
    <row r="49" spans="1:13" x14ac:dyDescent="0.3">
      <c r="A49" s="2" t="s">
        <v>43</v>
      </c>
      <c r="B49">
        <v>304042.19757515582</v>
      </c>
      <c r="C49">
        <v>260395.11397930671</v>
      </c>
      <c r="D49">
        <v>278087.46923981787</v>
      </c>
      <c r="E49">
        <v>259363.5999291967</v>
      </c>
      <c r="F49">
        <v>269467.69683539303</v>
      </c>
      <c r="G49">
        <v>268158.80214427452</v>
      </c>
      <c r="H49">
        <v>262903.57157941902</v>
      </c>
      <c r="I49">
        <v>251560.7215899883</v>
      </c>
      <c r="J49">
        <v>202125.214480945</v>
      </c>
      <c r="K49">
        <v>250215.43565048391</v>
      </c>
      <c r="L49">
        <v>144322.09403683589</v>
      </c>
      <c r="M49">
        <v>142381.0788028923</v>
      </c>
    </row>
    <row r="50" spans="1:13" x14ac:dyDescent="0.3">
      <c r="A50" s="2" t="s">
        <v>73</v>
      </c>
      <c r="B50">
        <v>1682787.453752266</v>
      </c>
      <c r="C50">
        <v>1931267.8816711181</v>
      </c>
      <c r="D50">
        <v>2549527.2267778921</v>
      </c>
      <c r="E50">
        <v>2019813.3227416021</v>
      </c>
      <c r="F50">
        <v>2110670.0036382019</v>
      </c>
      <c r="G50">
        <v>2105032.2500581602</v>
      </c>
      <c r="H50">
        <v>2531333.3489780468</v>
      </c>
      <c r="I50">
        <v>2557211.3020175109</v>
      </c>
      <c r="J50">
        <v>1945084.007436841</v>
      </c>
      <c r="K50">
        <v>2555454.888972003</v>
      </c>
      <c r="L50">
        <v>2526507.659619635</v>
      </c>
      <c r="M50">
        <v>1106106.6343552549</v>
      </c>
    </row>
    <row r="51" spans="1:13" x14ac:dyDescent="0.3">
      <c r="A51" s="2" t="s">
        <v>74</v>
      </c>
      <c r="B51">
        <v>35118.549727148064</v>
      </c>
      <c r="C51">
        <v>35118.549727148064</v>
      </c>
      <c r="D51">
        <v>35118.549727148064</v>
      </c>
      <c r="E51">
        <v>35118.549727148064</v>
      </c>
      <c r="F51">
        <v>35118.549727148064</v>
      </c>
      <c r="G51">
        <v>35118.549727148064</v>
      </c>
      <c r="H51">
        <v>35118.549727148064</v>
      </c>
      <c r="I51">
        <v>35118.549727148064</v>
      </c>
      <c r="J51">
        <v>35118.549727148064</v>
      </c>
      <c r="K51">
        <v>35118.549727148064</v>
      </c>
      <c r="L51">
        <v>35118.549727148064</v>
      </c>
      <c r="M51">
        <v>35118.549727148064</v>
      </c>
    </row>
    <row r="52" spans="1:13" x14ac:dyDescent="0.3">
      <c r="A52" s="2" t="s">
        <v>76</v>
      </c>
      <c r="B52">
        <v>-561056.47089092399</v>
      </c>
      <c r="C52">
        <v>-492178.42920129461</v>
      </c>
      <c r="D52">
        <v>-588142.91236902343</v>
      </c>
      <c r="E52">
        <v>-526336.35256521264</v>
      </c>
      <c r="F52">
        <v>-588470.77539710409</v>
      </c>
      <c r="G52">
        <v>-626182.55828015134</v>
      </c>
      <c r="H52">
        <v>-680715.38959317189</v>
      </c>
      <c r="I52">
        <v>-739673.29879518354</v>
      </c>
      <c r="J52">
        <v>-673047.14354318962</v>
      </c>
      <c r="K52">
        <v>-720593.0747995897</v>
      </c>
      <c r="L52">
        <v>-659023.35039362242</v>
      </c>
      <c r="M52">
        <v>-661005.24334824155</v>
      </c>
    </row>
    <row r="53" spans="1:13" x14ac:dyDescent="0.3">
      <c r="A53" s="2" t="s">
        <v>77</v>
      </c>
      <c r="B53">
        <v>158355.39320646349</v>
      </c>
      <c r="C53">
        <v>161248.31607928639</v>
      </c>
      <c r="D53">
        <v>161233.40451357371</v>
      </c>
      <c r="E53">
        <v>160714.7364264054</v>
      </c>
      <c r="F53">
        <v>154618.15377993291</v>
      </c>
      <c r="G53">
        <v>156757.94731150859</v>
      </c>
      <c r="H53">
        <v>167752.35128426889</v>
      </c>
      <c r="I53">
        <v>165771.6083257042</v>
      </c>
      <c r="J53">
        <v>167303.20608167999</v>
      </c>
      <c r="K53">
        <v>171123.85321330401</v>
      </c>
      <c r="L53">
        <v>167130.32193237619</v>
      </c>
      <c r="M53">
        <v>166953.26114131609</v>
      </c>
    </row>
    <row r="54" spans="1:13" x14ac:dyDescent="0.3">
      <c r="A54" s="2" t="s">
        <v>78</v>
      </c>
      <c r="B54">
        <v>1591.417520464639</v>
      </c>
      <c r="C54">
        <v>1605.2222493295251</v>
      </c>
      <c r="D54">
        <v>1616.4262911073749</v>
      </c>
      <c r="E54">
        <v>1782.4549319247931</v>
      </c>
      <c r="F54">
        <v>1701.7682696699301</v>
      </c>
      <c r="G54">
        <v>1763.929927018429</v>
      </c>
      <c r="H54">
        <v>1775.589198635588</v>
      </c>
      <c r="I54">
        <v>1578.963728080166</v>
      </c>
      <c r="J54">
        <v>1565.3591782849139</v>
      </c>
      <c r="K54">
        <v>1752.941909664589</v>
      </c>
      <c r="L54">
        <v>1592.7887946997339</v>
      </c>
      <c r="M54">
        <v>1391.615813054548</v>
      </c>
    </row>
    <row r="55" spans="1:13" x14ac:dyDescent="0.3">
      <c r="A55" s="2" t="s">
        <v>79</v>
      </c>
      <c r="B55">
        <v>757849306.64243376</v>
      </c>
      <c r="C55">
        <v>652006899.00769496</v>
      </c>
      <c r="D55">
        <v>615276436.87987447</v>
      </c>
      <c r="E55">
        <v>23329346.500687309</v>
      </c>
      <c r="F55">
        <v>874540928.04956412</v>
      </c>
      <c r="G55">
        <v>605733934.90189254</v>
      </c>
      <c r="H55">
        <v>704760539.51126671</v>
      </c>
      <c r="I55">
        <v>940253336.73253834</v>
      </c>
      <c r="J55">
        <v>777269182.0354054</v>
      </c>
      <c r="K55">
        <v>666227388.24544179</v>
      </c>
      <c r="L55">
        <v>474550412.7196607</v>
      </c>
      <c r="M55">
        <v>256700279.73165211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</vt:lpstr>
      <vt:lpstr>Subproceso</vt:lpstr>
      <vt:lpstr>Output Volting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Garrido Castro</dc:creator>
  <cp:lastModifiedBy>Luis Vilches</cp:lastModifiedBy>
  <dcterms:created xsi:type="dcterms:W3CDTF">2024-08-13T21:20:04Z</dcterms:created>
  <dcterms:modified xsi:type="dcterms:W3CDTF">2024-08-20T20:34:15Z</dcterms:modified>
</cp:coreProperties>
</file>