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connections.xml" ContentType="application/vnd.openxmlformats-officedocument.spreadsheetml.connections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8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660" tabRatio="719" firstSheet="3" activeTab="17"/>
  </bookViews>
  <sheets>
    <sheet name="DefenseII" sheetId="20" r:id="rId1"/>
    <sheet name="BitonicSort" sheetId="7" r:id="rId2"/>
    <sheet name="ChannelVocoder" sheetId="5" r:id="rId3"/>
    <sheet name="DCT" sheetId="9" r:id="rId4"/>
    <sheet name="DES" sheetId="8" r:id="rId5"/>
    <sheet name="FFT" sheetId="10" r:id="rId6"/>
    <sheet name="FilterBank" sheetId="3" r:id="rId7"/>
    <sheet name="FilterBank1_Int" sheetId="6" r:id="rId8"/>
    <sheet name="FMRadio" sheetId="1" r:id="rId9"/>
    <sheet name="Serpent" sheetId="11" r:id="rId10"/>
    <sheet name="TDE" sheetId="12" r:id="rId11"/>
    <sheet name="MPEG2Decoder" sheetId="13" r:id="rId12"/>
    <sheet name="Vocoder" sheetId="14" r:id="rId13"/>
    <sheet name="Radar" sheetId="15" r:id="rId14"/>
    <sheet name="mults" sheetId="16" r:id="rId15"/>
    <sheet name="SMP" sheetId="17" r:id="rId16"/>
    <sheet name="sharing red" sheetId="18" r:id="rId17"/>
    <sheet name="pldi" sheetId="21" r:id="rId18"/>
  </sheets>
  <definedNames>
    <definedName name="channelvocoder_1" localSheetId="2">ChannelVocoder!$A$2:$D$6</definedName>
    <definedName name="filterbank" localSheetId="6">FilterBank!$A$2:$E$13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7"/>
  <c r="F2"/>
  <c r="G6"/>
  <c r="D6"/>
  <c r="F5"/>
  <c r="G5"/>
  <c r="D5"/>
  <c r="F4"/>
  <c r="G4"/>
  <c r="D4"/>
  <c r="F3"/>
  <c r="G3"/>
  <c r="D3"/>
  <c r="G2"/>
  <c r="D2"/>
  <c r="F10" i="5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6" i="9"/>
  <c r="F2"/>
  <c r="G6"/>
  <c r="D6"/>
  <c r="F5"/>
  <c r="G5"/>
  <c r="D5"/>
  <c r="F4"/>
  <c r="G4"/>
  <c r="D4"/>
  <c r="F3"/>
  <c r="G3"/>
  <c r="D3"/>
  <c r="G2"/>
  <c r="D2"/>
  <c r="L10" i="20"/>
  <c r="L9"/>
  <c r="M2"/>
  <c r="M3"/>
  <c r="M4"/>
  <c r="M8"/>
  <c r="L6"/>
  <c r="U5"/>
  <c r="T5"/>
  <c r="S5"/>
  <c r="R5"/>
  <c r="L5"/>
  <c r="K5"/>
  <c r="J5"/>
  <c r="I5"/>
  <c r="E5"/>
  <c r="D5"/>
  <c r="C5"/>
  <c r="B5"/>
  <c r="F6" i="8"/>
  <c r="F2"/>
  <c r="G6"/>
  <c r="D6"/>
  <c r="F5"/>
  <c r="G5"/>
  <c r="D5"/>
  <c r="F4"/>
  <c r="G4"/>
  <c r="D4"/>
  <c r="F3"/>
  <c r="G3"/>
  <c r="D3"/>
  <c r="G2"/>
  <c r="D2"/>
  <c r="G6" i="10"/>
  <c r="G5"/>
  <c r="G4"/>
  <c r="G3"/>
  <c r="F10" i="3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K14"/>
  <c r="I9"/>
  <c r="I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H85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8" i="13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5" i="16"/>
  <c r="G4"/>
  <c r="G3"/>
  <c r="G1"/>
  <c r="D29" i="21"/>
  <c r="D30"/>
  <c r="F8" i="15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6" i="11"/>
  <c r="G5"/>
  <c r="G4"/>
  <c r="G3"/>
  <c r="H7" i="18"/>
  <c r="E7"/>
  <c r="D7"/>
  <c r="H6"/>
  <c r="E6"/>
  <c r="D6"/>
  <c r="H5"/>
  <c r="E5"/>
  <c r="D5"/>
  <c r="G6" i="12"/>
  <c r="G5"/>
  <c r="G4"/>
  <c r="G3"/>
  <c r="F8" i="14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<sst xmlns="http://schemas.openxmlformats.org/spreadsheetml/2006/main" count="404" uniqueCount="85">
  <si>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5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</si>
  <si>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5" type="noConversion"/>
  </si>
  <si>
    <t>DupDec</t>
    <phoneticPr fontId="5" type="noConversion"/>
  </si>
  <si>
    <t>BitonicSort</t>
    <phoneticPr fontId="5" type="noConversion"/>
  </si>
  <si>
    <t xml:space="preserve"> </t>
    <phoneticPr fontId="5" type="noConversion"/>
  </si>
  <si>
    <t>DCT</t>
    <phoneticPr fontId="5" type="noConversion"/>
  </si>
  <si>
    <t>DES</t>
    <phoneticPr fontId="5" type="noConversion"/>
  </si>
  <si>
    <t>FFT</t>
    <phoneticPr fontId="5" type="noConversion"/>
  </si>
  <si>
    <t>Serpent</t>
    <phoneticPr fontId="5" type="noConversion"/>
  </si>
  <si>
    <t>TDE</t>
    <phoneticPr fontId="5" type="noConversion"/>
  </si>
  <si>
    <t>Benchmark</t>
    <phoneticPr fontId="7" type="noConversion"/>
  </si>
  <si>
    <t>Steady-State Multiplication Factor</t>
    <phoneticPr fontId="7" type="noConversion"/>
  </si>
  <si>
    <t>DupDec</t>
    <phoneticPr fontId="7" type="noConversion"/>
  </si>
  <si>
    <t>GenFiss</t>
    <phoneticPr fontId="7" type="noConversion"/>
  </si>
  <si>
    <t>GenFiss + SR</t>
    <phoneticPr fontId="7" type="noConversion"/>
  </si>
  <si>
    <t>Filterbank</t>
    <phoneticPr fontId="7" type="noConversion"/>
  </si>
  <si>
    <t>FMRadio</t>
    <phoneticPr fontId="7" type="noConversion"/>
  </si>
  <si>
    <t>ChannelVocoder</t>
    <phoneticPr fontId="7" type="noConversion"/>
  </si>
  <si>
    <t>FMRadio</t>
    <phoneticPr fontId="7" type="noConversion"/>
  </si>
  <si>
    <t>Filterbank</t>
    <phoneticPr fontId="7" type="noConversion"/>
  </si>
  <si>
    <t>4 Cores</t>
    <phoneticPr fontId="7" type="noConversion"/>
  </si>
  <si>
    <t>16 Cores</t>
    <phoneticPr fontId="7" type="noConversion"/>
  </si>
  <si>
    <t>36 Cores</t>
    <phoneticPr fontId="7" type="noConversion"/>
  </si>
  <si>
    <t>64 Cores</t>
    <phoneticPr fontId="7" type="noConversion"/>
  </si>
  <si>
    <t>ChannelVocoder</t>
    <phoneticPr fontId="5" type="noConversion"/>
  </si>
  <si>
    <t>Filterbank</t>
    <phoneticPr fontId="5" type="noConversion"/>
  </si>
  <si>
    <t>FMRadio</t>
    <phoneticPr fontId="5" type="noConversion"/>
  </si>
  <si>
    <t>Benchmark</t>
    <phoneticPr fontId="5" type="noConversion"/>
  </si>
  <si>
    <t>Benchmark</t>
    <phoneticPr fontId="7" type="noConversion"/>
  </si>
  <si>
    <t>64 Cores</t>
    <phoneticPr fontId="7" type="noConversion"/>
  </si>
  <si>
    <t>FMRadio</t>
    <phoneticPr fontId="7" type="noConversion"/>
  </si>
  <si>
    <t>ChannelVocoder</t>
  </si>
  <si>
    <t>Filterbank</t>
  </si>
  <si>
    <t>FMRadio</t>
  </si>
  <si>
    <t>CGDTP</t>
    <phoneticPr fontId="7" type="noConversion"/>
  </si>
  <si>
    <t>CGSP</t>
    <phoneticPr fontId="7" type="noConversion"/>
  </si>
  <si>
    <t>CGSP + slice fission</t>
    <phoneticPr fontId="7" type="noConversion"/>
  </si>
  <si>
    <t>Geometric Mean</t>
  </si>
  <si>
    <t>Perfect</t>
    <phoneticPr fontId="7" type="noConversion"/>
  </si>
  <si>
    <t>no-state</t>
    <phoneticPr fontId="7" type="noConversion"/>
  </si>
  <si>
    <t>NON IO Push</t>
    <phoneticPr fontId="7" type="noConversion"/>
  </si>
  <si>
    <t>NON IO POP</t>
    <phoneticPr fontId="7" type="noConversion"/>
  </si>
  <si>
    <t>no sharing reduction</t>
    <phoneticPr fontId="7" type="noConversion"/>
  </si>
  <si>
    <t>sharing reduction</t>
    <phoneticPr fontId="7" type="noConversion"/>
  </si>
  <si>
    <t>No Sharing Reduction</t>
    <phoneticPr fontId="7" type="noConversion"/>
  </si>
  <si>
    <t>Sharing Reduction</t>
    <phoneticPr fontId="7" type="noConversion"/>
  </si>
  <si>
    <t>Steady-State</t>
    <phoneticPr fontId="7" type="noConversion"/>
  </si>
  <si>
    <t>Buffering</t>
    <phoneticPr fontId="7" type="noConversion"/>
  </si>
  <si>
    <t>Total Words</t>
    <phoneticPr fontId="7" type="noConversion"/>
  </si>
  <si>
    <t>% Comm.</t>
    <phoneticPr fontId="7" type="noConversion"/>
  </si>
  <si>
    <t>Multiplier</t>
    <phoneticPr fontId="7" type="noConversion"/>
  </si>
  <si>
    <t>Per Core</t>
    <phoneticPr fontId="7" type="noConversion"/>
  </si>
  <si>
    <t>Inter-Core</t>
    <phoneticPr fontId="7" type="noConversion"/>
  </si>
  <si>
    <t>Inter-Core</t>
    <phoneticPr fontId="7" type="noConversion"/>
  </si>
  <si>
    <t>Multipler</t>
    <phoneticPr fontId="7" type="noConversion"/>
  </si>
  <si>
    <t>ChannelVocoder</t>
    <phoneticPr fontId="7" type="noConversion"/>
  </si>
  <si>
    <t>21.1 KB</t>
    <phoneticPr fontId="7" type="noConversion"/>
  </si>
  <si>
    <t>FMRadio</t>
    <phoneticPr fontId="7" type="noConversion"/>
  </si>
  <si>
    <t>4.4 KB</t>
    <phoneticPr fontId="7" type="noConversion"/>
  </si>
  <si>
    <t>18.5 KB</t>
    <phoneticPr fontId="7" type="noConversion"/>
  </si>
  <si>
    <t>Filterbank</t>
    <phoneticPr fontId="7" type="noConversion"/>
  </si>
  <si>
    <t>3.4 KB</t>
    <phoneticPr fontId="7" type="noConversion"/>
  </si>
  <si>
    <t>21.4 KB</t>
    <phoneticPr fontId="7" type="noConversion"/>
  </si>
  <si>
    <t>GenFiss + SR</t>
    <phoneticPr fontId="5" type="noConversion"/>
  </si>
  <si>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</si>
  <si>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</si>
  <si>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</si>
  <si>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</si>
  <si>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</si>
  <si>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</si>
  <si>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</si>
  <si>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</si>
  <si>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5" type="noConversion"/>
  </si>
  <si>
    <t>Options</t>
    <phoneticPr fontId="5" type="noConversion"/>
  </si>
  <si>
    <t>Side</t>
    <phoneticPr fontId="5" type="noConversion"/>
  </si>
  <si>
    <t>Cycles Per Output</t>
    <phoneticPr fontId="5" type="noConversion"/>
  </si>
  <si>
    <t>Tiles</t>
    <phoneticPr fontId="5" type="noConversion"/>
  </si>
  <si>
    <t>Thruput / 100K</t>
    <phoneticPr fontId="5" type="noConversion"/>
  </si>
  <si>
    <t>Speedup over 1x1</t>
    <phoneticPr fontId="5" type="noConversion"/>
  </si>
  <si>
    <t>FilterBank1</t>
  </si>
  <si>
    <t>FilterBank4</t>
  </si>
  <si>
    <t>Thruput per 100K</t>
    <phoneticPr fontId="5" type="noConversion"/>
  </si>
  <si>
    <t>Side</t>
    <phoneticPr fontId="5" type="noConversion"/>
  </si>
  <si>
    <t>ChannelVocoder12</t>
  </si>
  <si>
    <t>ChannelVocoder12</t>
    <phoneticPr fontId="5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</si>
</sst>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0"/>
      <name val="Verdana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sz val="8"/>
      <name val="Arial"/>
    </font>
    <font>
      <sz val="11"/>
      <name val="Arial"/>
    </font>
    <font>
      <b/>
      <sz val="11"/>
      <name val="Arial"/>
    </font>
    <font>
      <sz val="10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/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1" fontId="3" fillId="0" borderId="2" xfId="0" applyNumberFormat="1" applyFont="1" applyBorder="1" applyAlignment="1">
      <alignment horizontal="center"/>
    </xf>
    <xf numFmtId="0" fontId="10" fillId="0" borderId="6" xfId="0" applyFont="1" applyBorder="1" applyAlignment="1"/>
    <xf numFmtId="0" fontId="1" fillId="0" borderId="0" xfId="0" applyFo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19007585264818"/>
          <c:y val="0.0239685658153242"/>
          <c:w val="0.876491343024999"/>
          <c:h val="0.85988212180746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4925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2410552"/>
        <c:axId val="432419560"/>
      </c:lineChart>
      <c:catAx>
        <c:axId val="43241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2419560"/>
        <c:crosses val="autoZero"/>
        <c:auto val="1"/>
        <c:lblAlgn val="ctr"/>
        <c:lblOffset val="100"/>
      </c:catAx>
      <c:valAx>
        <c:axId val="432419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2410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957686882934"/>
          <c:y val="0.0403479108333462"/>
          <c:w val="0.176675977653631"/>
          <c:h val="0.41635722351994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3"/>
          <c:order val="1"/>
          <c:tx>
            <c:v>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rgbClr val="C3D69B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32813928"/>
        <c:axId val="432822632"/>
      </c:lineChart>
      <c:catAx>
        <c:axId val="432813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2822632"/>
        <c:crosses val="autoZero"/>
        <c:auto val="1"/>
        <c:lblAlgn val="ctr"/>
        <c:lblOffset val="100"/>
      </c:catAx>
      <c:valAx>
        <c:axId val="432822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2813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33807912"/>
        <c:axId val="433810968"/>
      </c:lineChart>
      <c:catAx>
        <c:axId val="433807912"/>
        <c:scaling>
          <c:orientation val="minMax"/>
        </c:scaling>
        <c:axPos val="b"/>
        <c:numFmt formatCode="General" sourceLinked="1"/>
        <c:tickLblPos val="nextTo"/>
        <c:crossAx val="433810968"/>
        <c:crosses val="autoZero"/>
        <c:auto val="1"/>
        <c:lblAlgn val="ctr"/>
        <c:lblOffset val="100"/>
      </c:catAx>
      <c:valAx>
        <c:axId val="433810968"/>
        <c:scaling>
          <c:orientation val="minMax"/>
        </c:scaling>
        <c:axPos val="l"/>
        <c:majorGridlines/>
        <c:numFmt formatCode="General" sourceLinked="1"/>
        <c:tickLblPos val="nextTo"/>
        <c:crossAx val="433807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433834376"/>
        <c:axId val="433837432"/>
      </c:lineChart>
      <c:catAx>
        <c:axId val="433834376"/>
        <c:scaling>
          <c:orientation val="minMax"/>
        </c:scaling>
        <c:axPos val="b"/>
        <c:numFmt formatCode="General" sourceLinked="1"/>
        <c:tickLblPos val="nextTo"/>
        <c:crossAx val="433837432"/>
        <c:crosses val="autoZero"/>
        <c:auto val="1"/>
        <c:lblAlgn val="ctr"/>
        <c:lblOffset val="100"/>
      </c:catAx>
      <c:valAx>
        <c:axId val="433837432"/>
        <c:scaling>
          <c:orientation val="minMax"/>
        </c:scaling>
        <c:axPos val="l"/>
        <c:majorGridlines/>
        <c:numFmt formatCode="General" sourceLinked="1"/>
        <c:tickLblPos val="nextTo"/>
        <c:crossAx val="433834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433865208"/>
        <c:axId val="433868264"/>
      </c:lineChart>
      <c:catAx>
        <c:axId val="433865208"/>
        <c:scaling>
          <c:orientation val="minMax"/>
        </c:scaling>
        <c:axPos val="b"/>
        <c:numFmt formatCode="General" sourceLinked="1"/>
        <c:tickLblPos val="nextTo"/>
        <c:crossAx val="433868264"/>
        <c:crosses val="autoZero"/>
        <c:auto val="1"/>
        <c:lblAlgn val="ctr"/>
        <c:lblOffset val="100"/>
      </c:catAx>
      <c:valAx>
        <c:axId val="433868264"/>
        <c:scaling>
          <c:orientation val="minMax"/>
        </c:scaling>
        <c:axPos val="l"/>
        <c:majorGridlines/>
        <c:numFmt formatCode="General" sourceLinked="1"/>
        <c:tickLblPos val="nextTo"/>
        <c:crossAx val="433865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33894936"/>
        <c:axId val="433897992"/>
      </c:lineChart>
      <c:catAx>
        <c:axId val="433894936"/>
        <c:scaling>
          <c:orientation val="minMax"/>
        </c:scaling>
        <c:axPos val="b"/>
        <c:numFmt formatCode="General" sourceLinked="1"/>
        <c:tickLblPos val="nextTo"/>
        <c:crossAx val="433897992"/>
        <c:crosses val="autoZero"/>
        <c:auto val="1"/>
        <c:lblAlgn val="ctr"/>
        <c:lblOffset val="100"/>
      </c:catAx>
      <c:valAx>
        <c:axId val="433897992"/>
        <c:scaling>
          <c:orientation val="minMax"/>
        </c:scaling>
        <c:axPos val="l"/>
        <c:majorGridlines/>
        <c:numFmt formatCode="General" sourceLinked="1"/>
        <c:tickLblPos val="nextTo"/>
        <c:crossAx val="433894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46184656605424"/>
          <c:y val="0.0318573199183435"/>
          <c:w val="0.88131893661807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2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FMRadio!$I$76:$I$79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33970792"/>
        <c:axId val="433979656"/>
      </c:lineChart>
      <c:catAx>
        <c:axId val="433970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979656"/>
        <c:crosses val="autoZero"/>
        <c:auto val="1"/>
        <c:lblAlgn val="ctr"/>
        <c:lblOffset val="100"/>
      </c:catAx>
      <c:valAx>
        <c:axId val="433979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970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173649059492563"/>
          <c:h val="0.19887587427595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Serpent!$G$3:$G$6</c:f>
              <c:numCache>
                <c:formatCode>General</c:formatCode>
                <c:ptCount val="4"/>
                <c:pt idx="0">
                  <c:v>5.28</c:v>
                </c:pt>
                <c:pt idx="1">
                  <c:v>15.52941176470588</c:v>
                </c:pt>
                <c:pt idx="2">
                  <c:v>34.50980392156863</c:v>
                </c:pt>
                <c:pt idx="3">
                  <c:v>58.66666666666666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4003944"/>
        <c:axId val="434025768"/>
      </c:lineChart>
      <c:catAx>
        <c:axId val="434003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4025768"/>
        <c:crosses val="autoZero"/>
        <c:auto val="1"/>
        <c:lblAlgn val="ctr"/>
        <c:lblOffset val="100"/>
      </c:catAx>
      <c:valAx>
        <c:axId val="434025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4003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TDE!$G$3:$G$6</c:f>
              <c:numCache>
                <c:formatCode>General</c:formatCode>
                <c:ptCount val="4"/>
                <c:pt idx="0">
                  <c:v>3.994594594594595</c:v>
                </c:pt>
                <c:pt idx="1">
                  <c:v>14.49019607843137</c:v>
                </c:pt>
                <c:pt idx="2">
                  <c:v>25.05084745762712</c:v>
                </c:pt>
                <c:pt idx="3">
                  <c:v>50.9655172413793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4053560"/>
        <c:axId val="434075368"/>
      </c:lineChart>
      <c:catAx>
        <c:axId val="434053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4075368"/>
        <c:crosses val="autoZero"/>
        <c:auto val="1"/>
        <c:lblAlgn val="ctr"/>
        <c:lblOffset val="100"/>
      </c:catAx>
      <c:valAx>
        <c:axId val="434075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4053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02142746862524"/>
          <c:y val="0.0433654409703641"/>
          <c:w val="0.899707977679261"/>
          <c:h val="0.827700226792039"/>
        </c:manualLayout>
      </c:layout>
      <c:barChart>
        <c:barDir val="col"/>
        <c:grouping val="clustered"/>
        <c:ser>
          <c:idx val="0"/>
          <c:order val="0"/>
          <c:tx>
            <c:strRef>
              <c:f>SMP!$B$1</c:f>
              <c:strCache>
                <c:ptCount val="1"/>
                <c:pt idx="0">
                  <c:v>DupDec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SMP!$B$2:$B$4</c:f>
              <c:numCache>
                <c:formatCode>General</c:formatCode>
                <c:ptCount val="3"/>
                <c:pt idx="0">
                  <c:v>6.8</c:v>
                </c:pt>
                <c:pt idx="1">
                  <c:v>7.6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SMP!$C$1</c:f>
              <c:strCache>
                <c:ptCount val="1"/>
                <c:pt idx="0">
                  <c:v>GenFiss + SR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/>
              </a:solidFill>
            </a:ln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SMP!$C$2:$C$4</c:f>
              <c:numCache>
                <c:formatCode>General</c:formatCode>
                <c:ptCount val="3"/>
                <c:pt idx="0">
                  <c:v>15.0</c:v>
                </c:pt>
                <c:pt idx="1">
                  <c:v>20.2</c:v>
                </c:pt>
                <c:pt idx="2">
                  <c:v>18.3</c:v>
                </c:pt>
              </c:numCache>
            </c:numRef>
          </c:val>
        </c:ser>
        <c:axId val="444653160"/>
        <c:axId val="444656216"/>
      </c:barChart>
      <c:catAx>
        <c:axId val="444653160"/>
        <c:scaling>
          <c:orientation val="minMax"/>
        </c:scaling>
        <c:axPos val="b"/>
        <c:tickLblPos val="nextTo"/>
        <c:crossAx val="444656216"/>
        <c:crosses val="autoZero"/>
        <c:auto val="1"/>
        <c:lblAlgn val="ctr"/>
        <c:lblOffset val="100"/>
      </c:catAx>
      <c:valAx>
        <c:axId val="444656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16-Core Speedup Over </a:t>
                </a:r>
              </a:p>
              <a:p>
                <a:pPr>
                  <a:defRPr/>
                </a:pPr>
                <a:r>
                  <a:rPr lang="en-US"/>
                  <a:t>Single Core (SMP)</a:t>
                </a:r>
              </a:p>
            </c:rich>
          </c:tx>
        </c:title>
        <c:numFmt formatCode="General" sourceLinked="1"/>
        <c:tickLblPos val="nextTo"/>
        <c:crossAx val="444653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33028815323"/>
          <c:y val="0.0576802644567388"/>
          <c:w val="0.115577935935578"/>
          <c:h val="0.138350129703175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585779050346"/>
          <c:y val="0.0237068965517241"/>
          <c:w val="0.843226479101179"/>
          <c:h val="0.862033159109422"/>
        </c:manualLayout>
      </c:layout>
      <c:lineChart>
        <c:grouping val="standard"/>
        <c:ser>
          <c:idx val="0"/>
          <c:order val="0"/>
          <c:tx>
            <c:v>ChannelVocoder - DupDec</c:v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pldi!$A$4:$A$7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pldi!$B$4:$B$7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v>Filterbank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pldi!$B$12:$B$15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2"/>
          <c:order val="2"/>
          <c:tx>
            <c:v>FMRadio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pldi!$B$21:$B$24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3"/>
          <c:order val="3"/>
          <c:tx>
            <c:v>ChannelVocoder - GenFiss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pldi!$C$4:$C$7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4"/>
          <c:order val="4"/>
          <c:tx>
            <c:v>Filterbank GenFiss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pldi!$C$12:$C$15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5"/>
          <c:order val="5"/>
          <c:tx>
            <c:v>FMRadio GenFiss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pldi!$C$21:$C$24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6"/>
          <c:order val="6"/>
          <c:tx>
            <c:v>ChannelVocoder - GenFiss + SR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pldi!$D$4:$D$7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7"/>
          <c:order val="7"/>
          <c:tx>
            <c:v>Filterbank - GenFiss + SR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pldi!$D$12:$D$15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8"/>
          <c:order val="8"/>
          <c:tx>
            <c:v>FMRadio - 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pldi!$D$21:$D$24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44732920"/>
        <c:axId val="444741800"/>
      </c:lineChart>
      <c:catAx>
        <c:axId val="444732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4741800"/>
        <c:crosses val="autoZero"/>
        <c:auto val="1"/>
        <c:lblAlgn val="ctr"/>
        <c:lblOffset val="100"/>
      </c:catAx>
      <c:valAx>
        <c:axId val="444741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Throughput Speedup Over Single Core</a:t>
                </a:r>
              </a:p>
            </c:rich>
          </c:tx>
          <c:layout>
            <c:manualLayout>
              <c:xMode val="edge"/>
              <c:yMode val="edge"/>
              <c:x val="0.0110423993443507"/>
              <c:y val="0.12927555661145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4732920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1299511309189"/>
          <c:y val="0.0278538812785388"/>
          <c:w val="0.884419366016274"/>
          <c:h val="0.89059360730593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3773432"/>
        <c:axId val="433780664"/>
      </c:lineChart>
      <c:catAx>
        <c:axId val="433773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780664"/>
        <c:crosses val="autoZero"/>
        <c:auto val="1"/>
        <c:lblAlgn val="ctr"/>
        <c:lblOffset val="100"/>
      </c:catAx>
      <c:valAx>
        <c:axId val="433780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773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5174506829"/>
          <c:y val="0.034919853768279"/>
          <c:w val="0.449924127465857"/>
          <c:h val="0.231067054118235"/>
        </c:manualLayout>
      </c:layout>
      <c:spPr>
        <a:ln>
          <a:solidFill>
            <a:srgbClr val="000000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BitonicSort!$G$3:$G$6</c:f>
              <c:numCache>
                <c:formatCode>General</c:formatCode>
                <c:ptCount val="4"/>
                <c:pt idx="0">
                  <c:v>3.384615384615384</c:v>
                </c:pt>
                <c:pt idx="1">
                  <c:v>11.0</c:v>
                </c:pt>
                <c:pt idx="2">
                  <c:v>26.4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2445672"/>
        <c:axId val="432452824"/>
      </c:lineChart>
      <c:catAx>
        <c:axId val="432445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2452824"/>
        <c:crosses val="autoZero"/>
        <c:auto val="1"/>
        <c:lblAlgn val="ctr"/>
        <c:lblOffset val="100"/>
      </c:catAx>
      <c:valAx>
        <c:axId val="432452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2445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746719160105"/>
          <c:y val="0.0429970472440945"/>
          <c:w val="0.224794885787791"/>
          <c:h val="0.089911514773524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55212434383202"/>
          <c:y val="0.0272277227722772"/>
          <c:w val="0.90562445319335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2"/>
          <c:order val="1"/>
          <c:tx>
            <c:v>DupDec</c:v>
          </c:tx>
          <c:val>
            <c:numRef>
              <c:f>ChannelVocoder!$G$7:$G$10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0"/>
          <c:order val="2"/>
          <c:tx>
            <c:v>GenFiss</c:v>
          </c:tx>
          <c:marker>
            <c:symbol val="diamond"/>
            <c:size val="7"/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marker val="1"/>
        <c:axId val="432534456"/>
        <c:axId val="432543320"/>
      </c:lineChart>
      <c:catAx>
        <c:axId val="432534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2543320"/>
        <c:crosses val="autoZero"/>
        <c:auto val="1"/>
        <c:lblAlgn val="ctr"/>
        <c:lblOffset val="100"/>
      </c:catAx>
      <c:valAx>
        <c:axId val="432543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2534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2744969378827"/>
          <c:y val="0.0429970472440945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DCT!$G$3:$G$6</c:f>
              <c:numCache>
                <c:formatCode>General</c:formatCode>
                <c:ptCount val="4"/>
                <c:pt idx="0">
                  <c:v>3.937743190661478</c:v>
                </c:pt>
                <c:pt idx="1">
                  <c:v>12.97435897435897</c:v>
                </c:pt>
                <c:pt idx="2">
                  <c:v>32.64516129032258</c:v>
                </c:pt>
                <c:pt idx="3">
                  <c:v>59.52941176470587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2561496"/>
        <c:axId val="432583320"/>
      </c:lineChart>
      <c:catAx>
        <c:axId val="432561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583320"/>
        <c:crosses val="autoZero"/>
        <c:auto val="1"/>
        <c:lblAlgn val="ctr"/>
        <c:lblOffset val="100"/>
      </c:catAx>
      <c:valAx>
        <c:axId val="432583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561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274496937883"/>
          <c:y val="0.0453118620589093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DES!$G$3:$G$6</c:f>
              <c:numCache>
                <c:formatCode>General</c:formatCode>
                <c:ptCount val="4"/>
                <c:pt idx="0">
                  <c:v>3.888111888111888</c:v>
                </c:pt>
                <c:pt idx="1">
                  <c:v>12.93023255813953</c:v>
                </c:pt>
                <c:pt idx="2">
                  <c:v>26.47619047619047</c:v>
                </c:pt>
                <c:pt idx="3">
                  <c:v>55.6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2612408"/>
        <c:axId val="432634248"/>
      </c:lineChart>
      <c:catAx>
        <c:axId val="432612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634248"/>
        <c:crosses val="autoZero"/>
        <c:auto val="1"/>
        <c:lblAlgn val="ctr"/>
        <c:lblOffset val="100"/>
      </c:catAx>
      <c:valAx>
        <c:axId val="432634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612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FFT!$G$3:$G$6</c:f>
              <c:numCache>
                <c:formatCode>General</c:formatCode>
                <c:ptCount val="4"/>
                <c:pt idx="0">
                  <c:v>3.233250620347395</c:v>
                </c:pt>
                <c:pt idx="1">
                  <c:v>12.6504854368932</c:v>
                </c:pt>
                <c:pt idx="2">
                  <c:v>23.26785714285714</c:v>
                </c:pt>
                <c:pt idx="3">
                  <c:v>48.25925925925926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2661464"/>
        <c:axId val="432683272"/>
      </c:lineChart>
      <c:catAx>
        <c:axId val="432661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683272"/>
        <c:crosses val="autoZero"/>
        <c:auto val="1"/>
        <c:lblAlgn val="ctr"/>
        <c:lblOffset val="100"/>
      </c:catAx>
      <c:valAx>
        <c:axId val="432683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661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FilterBank!$G$7:$G$10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2717160"/>
        <c:axId val="432738984"/>
      </c:lineChart>
      <c:catAx>
        <c:axId val="432717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738984"/>
        <c:crosses val="autoZero"/>
        <c:auto val="1"/>
        <c:lblAlgn val="ctr"/>
        <c:lblOffset val="100"/>
      </c:catAx>
      <c:valAx>
        <c:axId val="432738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271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FilterBank!$G$3:$G$6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FilterBank1_Int!$K$7:$K$10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32773848"/>
        <c:axId val="432782728"/>
      </c:lineChart>
      <c:catAx>
        <c:axId val="432773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2782728"/>
        <c:crosses val="autoZero"/>
        <c:auto val="1"/>
        <c:lblAlgn val="ctr"/>
        <c:lblOffset val="100"/>
      </c:catAx>
      <c:valAx>
        <c:axId val="432782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277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20</xdr:row>
      <xdr:rowOff>152400</xdr:rowOff>
    </xdr:from>
    <xdr:to>
      <xdr:col>31</xdr:col>
      <xdr:colOff>25400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27</xdr:row>
      <xdr:rowOff>152400</xdr:rowOff>
    </xdr:from>
    <xdr:to>
      <xdr:col>19</xdr:col>
      <xdr:colOff>317500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38100</xdr:rowOff>
    </xdr:from>
    <xdr:to>
      <xdr:col>7</xdr:col>
      <xdr:colOff>850900</xdr:colOff>
      <xdr:row>44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0</xdr:rowOff>
    </xdr:from>
    <xdr:to>
      <xdr:col>7</xdr:col>
      <xdr:colOff>749300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9</xdr:row>
      <xdr:rowOff>25400</xdr:rowOff>
    </xdr:from>
    <xdr:to>
      <xdr:col>12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9</xdr:row>
      <xdr:rowOff>38100</xdr:rowOff>
    </xdr:from>
    <xdr:to>
      <xdr:col>16</xdr:col>
      <xdr:colOff>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0.16074</cdr:x>
      <cdr:y>0.05556</cdr:y>
    </cdr:from>
    <cdr:to>
      <cdr:x>0.35046</cdr:x>
      <cdr:y>0.53846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6885" y="351601"/>
          <a:ext cx="1837635" cy="30562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/>
              <a:cs typeface="Arial"/>
            </a:rPr>
            <a:t>ChannelVocoder</a:t>
          </a:r>
        </a:p>
        <a:p xmlns:a="http://schemas.openxmlformats.org/drawingml/2006/main">
          <a:r>
            <a:rPr lang="en-US" sz="140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Filterbank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FMRadio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0.17491</cdr:x>
      <cdr:y>0.11171</cdr:y>
    </cdr:from>
    <cdr:to>
      <cdr:x>0.21444</cdr:x>
      <cdr:y>0.19518</cdr:y>
    </cdr:to>
    <cdr:grpSp>
      <cdr:nvGrpSpPr>
        <cdr:cNvPr id="11" name="Group 10"/>
        <cdr:cNvGrpSpPr/>
      </cdr:nvGrpSpPr>
      <cdr:grpSpPr>
        <a:xfrm xmlns:a="http://schemas.openxmlformats.org/drawingml/2006/main">
          <a:off x="1694155" y="706994"/>
          <a:ext cx="382882" cy="528268"/>
          <a:chOff x="1678118" y="706967"/>
          <a:chExt cx="382841" cy="528303"/>
        </a:xfrm>
      </cdr:grpSpPr>
      <cdr:sp macro="" textlink="">
        <cdr:nvSpPr>
          <cdr:cNvPr id="4" name="Straight Connector 3"/>
          <cdr:cNvSpPr/>
        </cdr:nvSpPr>
        <cdr:spPr>
          <a:xfrm xmlns:a="http://schemas.openxmlformats.org/drawingml/2006/main">
            <a:off x="1678118" y="768315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accent1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819071" y="1118070"/>
            <a:ext cx="102091" cy="1172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6" name="Straight Connector 5"/>
          <cdr:cNvSpPr/>
        </cdr:nvSpPr>
        <cdr:spPr>
          <a:xfrm xmlns:a="http://schemas.openxmlformats.org/drawingml/2006/main">
            <a:off x="1678118" y="976672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Straight Connector 6"/>
          <cdr:cNvSpPr/>
        </cdr:nvSpPr>
        <cdr:spPr>
          <a:xfrm xmlns:a="http://schemas.openxmlformats.org/drawingml/2006/main">
            <a:off x="1678118" y="1185028"/>
            <a:ext cx="382841" cy="1629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Isosceles Triangle 7"/>
          <cdr:cNvSpPr/>
        </cdr:nvSpPr>
        <cdr:spPr>
          <a:xfrm xmlns:a="http://schemas.openxmlformats.org/drawingml/2006/main">
            <a:off x="1819071" y="898538"/>
            <a:ext cx="102091" cy="117201"/>
          </a:xfrm>
          <a:prstGeom xmlns:a="http://schemas.openxmlformats.org/drawingml/2006/main" prst="triangle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0" name="Oval 9"/>
          <cdr:cNvSpPr/>
        </cdr:nvSpPr>
        <cdr:spPr>
          <a:xfrm xmlns:a="http://schemas.openxmlformats.org/drawingml/2006/main">
            <a:off x="1811867" y="706967"/>
            <a:ext cx="116499" cy="116499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4F81BD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0.27692</cdr:y>
    </cdr:from>
    <cdr:to>
      <cdr:x>0.21444</cdr:x>
      <cdr:y>0.3604</cdr:y>
    </cdr:to>
    <cdr:grpSp>
      <cdr:nvGrpSpPr>
        <cdr:cNvPr id="12" name="Group 11"/>
        <cdr:cNvGrpSpPr/>
      </cdr:nvGrpSpPr>
      <cdr:grpSpPr>
        <a:xfrm xmlns:a="http://schemas.openxmlformats.org/drawingml/2006/main">
          <a:off x="1694155" y="1752580"/>
          <a:ext cx="382882" cy="528331"/>
          <a:chOff x="0" y="0"/>
          <a:chExt cx="382841" cy="528303"/>
        </a:xfrm>
        <a:solidFill xmlns:a="http://schemas.openxmlformats.org/drawingml/2006/main">
          <a:schemeClr val="accent2"/>
        </a:solidFill>
      </cdr:grpSpPr>
      <cdr:sp macro="" textlink="">
        <cdr:nvSpPr>
          <cdr:cNvPr id="13" name="Straight Connector 12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5" name="Straight Connector 14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Straight Connector 15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7" name="Isosceles Triangle 16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8" name="Oval 17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0.44415</cdr:y>
    </cdr:from>
    <cdr:to>
      <cdr:x>0.21444</cdr:x>
      <cdr:y>0.52762</cdr:y>
    </cdr:to>
    <cdr:grpSp>
      <cdr:nvGrpSpPr>
        <cdr:cNvPr id="19" name="Group 18"/>
        <cdr:cNvGrpSpPr/>
      </cdr:nvGrpSpPr>
      <cdr:grpSpPr>
        <a:xfrm xmlns:a="http://schemas.openxmlformats.org/drawingml/2006/main">
          <a:off x="1694155" y="2810951"/>
          <a:ext cx="382882" cy="528268"/>
          <a:chOff x="0" y="0"/>
          <a:chExt cx="382841" cy="528303"/>
        </a:xfrm>
        <a:solidFill xmlns:a="http://schemas.openxmlformats.org/drawingml/2006/main">
          <a:schemeClr val="accent3"/>
        </a:solidFill>
      </cdr:grpSpPr>
      <cdr:sp macro="" textlink="">
        <cdr:nvSpPr>
          <cdr:cNvPr id="20" name="Straight Connector 19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Rectangle 20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Straight Connector 21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Straight Connector 22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4" name="Isosceles Triangle 23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Oval 24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76200</xdr:rowOff>
    </xdr:from>
    <xdr:to>
      <xdr:col>5</xdr:col>
      <xdr:colOff>622300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24</xdr:row>
      <xdr:rowOff>12700</xdr:rowOff>
    </xdr:from>
    <xdr:to>
      <xdr:col>9</xdr:col>
      <xdr:colOff>38100</xdr:colOff>
      <xdr:row>57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647700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647700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7</xdr:col>
      <xdr:colOff>762000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330200</xdr:colOff>
      <xdr:row>48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27</xdr:row>
      <xdr:rowOff>50800</xdr:rowOff>
    </xdr:from>
    <xdr:to>
      <xdr:col>8</xdr:col>
      <xdr:colOff>76200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34</xdr:row>
      <xdr:rowOff>127000</xdr:rowOff>
    </xdr:from>
    <xdr:to>
      <xdr:col>19</xdr:col>
      <xdr:colOff>12700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59</xdr:row>
      <xdr:rowOff>2</xdr:rowOff>
    </xdr:from>
    <xdr:to>
      <xdr:col>6</xdr:col>
      <xdr:colOff>863601</xdr:colOff>
      <xdr:row>92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"/>
  <sheetViews>
    <sheetView topLeftCell="E1" workbookViewId="0">
      <selection activeCell="R18" sqref="R18"/>
    </sheetView>
  </sheetViews>
  <sheetFormatPr baseColWidth="10" defaultRowHeight="13"/>
  <cols>
    <col min="1" max="1" width="11.7109375" bestFit="1" customWidth="1"/>
    <col min="8" max="8" width="11.7109375" bestFit="1" customWidth="1"/>
  </cols>
  <sheetData>
    <row r="1" spans="1:21">
      <c r="A1" t="s">
        <v>38</v>
      </c>
      <c r="B1">
        <v>4</v>
      </c>
      <c r="C1">
        <v>16</v>
      </c>
      <c r="D1">
        <v>36</v>
      </c>
      <c r="E1">
        <v>64</v>
      </c>
      <c r="H1" t="s">
        <v>38</v>
      </c>
      <c r="I1">
        <v>4</v>
      </c>
      <c r="J1">
        <v>16</v>
      </c>
      <c r="K1">
        <v>36</v>
      </c>
      <c r="L1">
        <v>64</v>
      </c>
      <c r="P1" t="s">
        <v>34</v>
      </c>
      <c r="Q1" t="s">
        <v>38</v>
      </c>
      <c r="R1">
        <v>4</v>
      </c>
      <c r="S1">
        <v>16</v>
      </c>
      <c r="T1">
        <v>36</v>
      </c>
      <c r="U1">
        <v>64</v>
      </c>
    </row>
    <row r="2" spans="1:21">
      <c r="A2" s="23" t="s">
        <v>31</v>
      </c>
      <c r="B2">
        <v>2</v>
      </c>
      <c r="C2">
        <v>7</v>
      </c>
      <c r="D2">
        <v>18</v>
      </c>
      <c r="E2">
        <v>37</v>
      </c>
      <c r="H2" s="23" t="s">
        <v>31</v>
      </c>
      <c r="I2">
        <v>3.2</v>
      </c>
      <c r="J2">
        <v>13.2</v>
      </c>
      <c r="K2">
        <v>30</v>
      </c>
      <c r="L2">
        <v>60</v>
      </c>
      <c r="M2">
        <f>L2/E2</f>
        <v>1.6216216216216217</v>
      </c>
      <c r="Q2" s="23" t="s">
        <v>31</v>
      </c>
      <c r="R2">
        <v>2</v>
      </c>
      <c r="S2">
        <v>7</v>
      </c>
      <c r="T2">
        <v>18</v>
      </c>
      <c r="U2">
        <v>37</v>
      </c>
    </row>
    <row r="3" spans="1:21">
      <c r="A3" s="23" t="s">
        <v>32</v>
      </c>
      <c r="B3">
        <v>2.7</v>
      </c>
      <c r="C3">
        <v>9</v>
      </c>
      <c r="D3">
        <v>19</v>
      </c>
      <c r="E3">
        <v>31.4</v>
      </c>
      <c r="H3" s="23" t="s">
        <v>32</v>
      </c>
      <c r="I3">
        <v>4.75</v>
      </c>
      <c r="J3">
        <v>18.100000000000001</v>
      </c>
      <c r="K3">
        <v>37.9</v>
      </c>
      <c r="L3">
        <v>60.6</v>
      </c>
      <c r="M3">
        <f>L3/E3</f>
        <v>1.9299363057324843</v>
      </c>
      <c r="Q3" s="23" t="s">
        <v>32</v>
      </c>
      <c r="R3">
        <v>2.7</v>
      </c>
      <c r="S3">
        <v>9</v>
      </c>
      <c r="T3">
        <v>19</v>
      </c>
      <c r="U3">
        <v>31.4</v>
      </c>
    </row>
    <row r="4" spans="1:21">
      <c r="A4" s="23" t="s">
        <v>33</v>
      </c>
      <c r="B4">
        <v>2.8</v>
      </c>
      <c r="C4">
        <v>10.1</v>
      </c>
      <c r="D4">
        <v>16.3</v>
      </c>
      <c r="E4">
        <v>30</v>
      </c>
      <c r="H4" s="23" t="s">
        <v>33</v>
      </c>
      <c r="I4">
        <v>4.16</v>
      </c>
      <c r="J4">
        <v>16.600000000000001</v>
      </c>
      <c r="K4">
        <v>37.4</v>
      </c>
      <c r="L4">
        <v>66.58</v>
      </c>
      <c r="M4">
        <f>L4/E4</f>
        <v>2.2193333333333332</v>
      </c>
      <c r="Q4" s="23" t="s">
        <v>33</v>
      </c>
      <c r="R4">
        <v>2.8</v>
      </c>
      <c r="S4">
        <v>10.1</v>
      </c>
      <c r="T4">
        <v>16.3</v>
      </c>
      <c r="U4">
        <v>30</v>
      </c>
    </row>
    <row r="5" spans="1:21">
      <c r="A5" s="23" t="s">
        <v>37</v>
      </c>
      <c r="B5">
        <f>GEOMEAN(B2:B4)</f>
        <v>2.4727711798851337</v>
      </c>
      <c r="C5">
        <f>GEOMEAN(C2:C4)</f>
        <v>8.6010995529387078</v>
      </c>
      <c r="D5">
        <f>GEOMEAN(D2:D4)</f>
        <v>17.731190814074314</v>
      </c>
      <c r="E5">
        <f>GEOMEAN(E2:E4)</f>
        <v>32.665116313112421</v>
      </c>
      <c r="H5" s="23" t="s">
        <v>37</v>
      </c>
      <c r="I5">
        <f>GEOMEAN(I1:I4)</f>
        <v>3.9879456188531646</v>
      </c>
      <c r="J5">
        <f>GEOMEAN(J1:J4)</f>
        <v>15.871579331294546</v>
      </c>
      <c r="K5">
        <f>GEOMEAN(K1:K4)</f>
        <v>35.174962403444006</v>
      </c>
      <c r="L5">
        <f>GEOMEAN(L1:L4)</f>
        <v>62.7389014283563</v>
      </c>
      <c r="Q5" s="23" t="s">
        <v>37</v>
      </c>
      <c r="R5">
        <f>GEOMEAN(R2:R4)</f>
        <v>2.4727711798851337</v>
      </c>
      <c r="S5">
        <f>GEOMEAN(S2:S4)</f>
        <v>8.6010995529387078</v>
      </c>
      <c r="T5">
        <f>GEOMEAN(T2:T4)</f>
        <v>17.731190814074314</v>
      </c>
      <c r="U5">
        <f>GEOMEAN(U2:U4)</f>
        <v>32.665116313112421</v>
      </c>
    </row>
    <row r="6" spans="1:21">
      <c r="L6">
        <f>GEOMEAN(L2:L4)</f>
        <v>62.324081735464297</v>
      </c>
      <c r="M6" t="s">
        <v>39</v>
      </c>
    </row>
    <row r="7" spans="1:21">
      <c r="A7" s="23" t="s">
        <v>35</v>
      </c>
      <c r="H7" s="23" t="s">
        <v>36</v>
      </c>
    </row>
    <row r="8" spans="1:21">
      <c r="M8">
        <f>AVERAGE(M2:M4)</f>
        <v>1.9236304202291465</v>
      </c>
    </row>
    <row r="9" spans="1:21">
      <c r="L9">
        <f>MIN(L2:L4)</f>
        <v>60</v>
      </c>
    </row>
    <row r="10" spans="1:21">
      <c r="A10">
        <v>4.1601569858712715</v>
      </c>
      <c r="L10">
        <f>STDEVP(L2:L4)</f>
        <v>2.9705368014701965</v>
      </c>
    </row>
    <row r="11" spans="1:21">
      <c r="A11">
        <v>16.637493721747866</v>
      </c>
    </row>
    <row r="12" spans="1:21">
      <c r="A12">
        <v>37.440237355185076</v>
      </c>
    </row>
    <row r="13" spans="1:21">
      <c r="A13">
        <v>66.583417085427143</v>
      </c>
    </row>
  </sheetData>
  <phoneticPr fontId="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8</v>
      </c>
      <c r="B2" s="4" t="s">
        <v>71</v>
      </c>
      <c r="C2" s="5">
        <v>1</v>
      </c>
      <c r="D2" s="5">
        <v>1</v>
      </c>
      <c r="E2" s="5">
        <v>264</v>
      </c>
      <c r="F2" s="5">
        <v>179.85611510791375</v>
      </c>
      <c r="G2" s="5">
        <v>1</v>
      </c>
    </row>
    <row r="3" spans="1:7">
      <c r="A3" t="s">
        <v>8</v>
      </c>
      <c r="B3" s="4" t="s">
        <v>71</v>
      </c>
      <c r="C3" s="5">
        <v>2</v>
      </c>
      <c r="D3" s="5">
        <v>4</v>
      </c>
      <c r="E3" s="5">
        <v>50</v>
      </c>
      <c r="F3" s="5">
        <v>699.30069930069931</v>
      </c>
      <c r="G3" s="5">
        <f>$E$2/E3</f>
        <v>5.28</v>
      </c>
    </row>
    <row r="4" spans="1:7">
      <c r="A4" t="s">
        <v>8</v>
      </c>
      <c r="B4" s="4" t="s">
        <v>71</v>
      </c>
      <c r="C4" s="5">
        <v>4</v>
      </c>
      <c r="D4" s="5">
        <v>16</v>
      </c>
      <c r="E4" s="5">
        <v>17</v>
      </c>
      <c r="F4" s="5">
        <v>2325.5813953488368</v>
      </c>
      <c r="G4" s="5">
        <f t="shared" ref="G4:G6" si="0">$E$2/E4</f>
        <v>15.529411764705882</v>
      </c>
    </row>
    <row r="5" spans="1:7">
      <c r="A5" t="s">
        <v>8</v>
      </c>
      <c r="B5" s="4" t="s">
        <v>71</v>
      </c>
      <c r="C5" s="5">
        <v>6</v>
      </c>
      <c r="D5" s="5">
        <v>36</v>
      </c>
      <c r="E5" s="5">
        <v>7.65</v>
      </c>
      <c r="F5" s="5">
        <v>4761.9047619047606</v>
      </c>
      <c r="G5" s="5">
        <f t="shared" si="0"/>
        <v>34.509803921568626</v>
      </c>
    </row>
    <row r="6" spans="1:7">
      <c r="A6" t="s">
        <v>8</v>
      </c>
      <c r="B6" s="4" t="s">
        <v>71</v>
      </c>
      <c r="C6" s="5">
        <v>8</v>
      </c>
      <c r="D6" s="5">
        <v>64</v>
      </c>
      <c r="E6" s="5">
        <v>4.5</v>
      </c>
      <c r="F6" s="5">
        <v>10000</v>
      </c>
      <c r="G6" s="5">
        <f t="shared" si="0"/>
        <v>58.666666666666664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9</v>
      </c>
      <c r="B2" s="3" t="s">
        <v>71</v>
      </c>
      <c r="C2">
        <v>1</v>
      </c>
      <c r="D2">
        <v>1</v>
      </c>
      <c r="E2">
        <v>1478</v>
      </c>
      <c r="F2">
        <v>179.85611510791375</v>
      </c>
      <c r="G2">
        <v>1</v>
      </c>
    </row>
    <row r="3" spans="1:7">
      <c r="A3" t="s">
        <v>9</v>
      </c>
      <c r="B3" s="3" t="s">
        <v>71</v>
      </c>
      <c r="C3">
        <v>2</v>
      </c>
      <c r="D3">
        <v>4</v>
      </c>
      <c r="E3">
        <v>370</v>
      </c>
      <c r="F3">
        <v>699.30069930069931</v>
      </c>
      <c r="G3">
        <f>$E$2/E3</f>
        <v>3.9945945945945946</v>
      </c>
    </row>
    <row r="4" spans="1:7">
      <c r="A4" t="s">
        <v>9</v>
      </c>
      <c r="B4" s="3" t="s">
        <v>71</v>
      </c>
      <c r="C4">
        <v>4</v>
      </c>
      <c r="D4">
        <v>16</v>
      </c>
      <c r="E4">
        <v>102</v>
      </c>
      <c r="F4">
        <v>2325.5813953488368</v>
      </c>
      <c r="G4">
        <f t="shared" ref="G4:G6" si="0">$E$2/E4</f>
        <v>14.490196078431373</v>
      </c>
    </row>
    <row r="5" spans="1:7">
      <c r="A5" t="s">
        <v>9</v>
      </c>
      <c r="B5" s="3" t="s">
        <v>71</v>
      </c>
      <c r="C5">
        <v>6</v>
      </c>
      <c r="D5">
        <v>36</v>
      </c>
      <c r="E5">
        <v>59</v>
      </c>
      <c r="F5">
        <v>4761.9047619047606</v>
      </c>
      <c r="G5">
        <f t="shared" si="0"/>
        <v>25.050847457627118</v>
      </c>
    </row>
    <row r="6" spans="1:7">
      <c r="A6" t="s">
        <v>9</v>
      </c>
      <c r="B6" s="3" t="s">
        <v>71</v>
      </c>
      <c r="C6">
        <v>8</v>
      </c>
      <c r="D6">
        <v>64</v>
      </c>
      <c r="E6">
        <v>29</v>
      </c>
      <c r="F6">
        <v>10000</v>
      </c>
      <c r="G6">
        <f t="shared" si="0"/>
        <v>50.96551724137931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B2" s="1" t="s">
        <v>71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71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71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71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71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71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71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B2" s="1" t="s">
        <v>71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71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71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71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71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71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71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B2" s="1" t="s">
        <v>71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71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71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71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71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71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71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A11" sqref="A11:E17"/>
    </sheetView>
  </sheetViews>
  <sheetFormatPr baseColWidth="10" defaultRowHeight="13"/>
  <cols>
    <col min="1" max="1" width="14.7109375" customWidth="1"/>
    <col min="2" max="2" width="10.7109375" customWidth="1"/>
    <col min="7" max="7" width="12.7109375" bestFit="1" customWidth="1"/>
  </cols>
  <sheetData>
    <row r="1" spans="1:7">
      <c r="A1" s="10" t="s">
        <v>10</v>
      </c>
      <c r="B1" s="24" t="s">
        <v>11</v>
      </c>
      <c r="C1" s="25"/>
      <c r="D1" s="25"/>
      <c r="E1" s="26"/>
      <c r="G1" t="str">
        <f>A1</f>
        <v>Benchmark</v>
      </c>
    </row>
    <row r="2" spans="1:7">
      <c r="A2" s="8"/>
      <c r="B2" s="6" t="s">
        <v>20</v>
      </c>
      <c r="C2" s="6" t="s">
        <v>21</v>
      </c>
      <c r="D2" s="6" t="s">
        <v>22</v>
      </c>
      <c r="E2" s="6" t="s">
        <v>23</v>
      </c>
    </row>
    <row r="3" spans="1:7">
      <c r="A3" s="9" t="s">
        <v>17</v>
      </c>
      <c r="B3" s="7">
        <v>8</v>
      </c>
      <c r="C3" s="7">
        <v>32</v>
      </c>
      <c r="D3" s="7">
        <v>72</v>
      </c>
      <c r="E3" s="7">
        <v>192</v>
      </c>
      <c r="G3" t="str">
        <f>A3</f>
        <v>ChannelVocoder</v>
      </c>
    </row>
    <row r="4" spans="1:7">
      <c r="A4" s="9" t="s">
        <v>18</v>
      </c>
      <c r="B4" s="7">
        <v>1436</v>
      </c>
      <c r="C4" s="7">
        <v>10240</v>
      </c>
      <c r="D4" s="7">
        <v>23040</v>
      </c>
      <c r="E4" s="7">
        <v>40960</v>
      </c>
      <c r="G4" t="str">
        <f>A4</f>
        <v>FMRadio</v>
      </c>
    </row>
    <row r="5" spans="1:7">
      <c r="A5" s="9" t="s">
        <v>19</v>
      </c>
      <c r="B5" s="7">
        <v>1</v>
      </c>
      <c r="C5" s="7">
        <v>318</v>
      </c>
      <c r="D5" s="7">
        <v>636</v>
      </c>
      <c r="E5" s="7">
        <v>1272</v>
      </c>
      <c r="G5" t="str">
        <f>A5</f>
        <v>Filterbank</v>
      </c>
    </row>
  </sheetData>
  <mergeCells count="1">
    <mergeCell ref="B1:E1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cols>
    <col min="1" max="1" width="12.85546875" bestFit="1" customWidth="1"/>
  </cols>
  <sheetData>
    <row r="1" spans="1:3" s="11" customFormat="1">
      <c r="A1" s="11" t="s">
        <v>27</v>
      </c>
      <c r="B1" s="11" t="s">
        <v>2</v>
      </c>
      <c r="C1" s="11" t="s">
        <v>63</v>
      </c>
    </row>
    <row r="2" spans="1:3">
      <c r="A2" t="s">
        <v>24</v>
      </c>
      <c r="B2">
        <v>6.8</v>
      </c>
      <c r="C2">
        <v>15</v>
      </c>
    </row>
    <row r="3" spans="1:3">
      <c r="A3" t="s">
        <v>25</v>
      </c>
      <c r="B3">
        <v>7.6</v>
      </c>
      <c r="C3">
        <v>20.2</v>
      </c>
    </row>
    <row r="4" spans="1:3">
      <c r="A4" t="s">
        <v>26</v>
      </c>
      <c r="B4">
        <v>1.4</v>
      </c>
      <c r="C4">
        <v>18.3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"/>
  <sheetViews>
    <sheetView zoomScale="125" workbookViewId="0">
      <selection sqref="A1:H7"/>
    </sheetView>
  </sheetViews>
  <sheetFormatPr baseColWidth="10" defaultRowHeight="13"/>
  <cols>
    <col min="1" max="1" width="13.42578125" bestFit="1" customWidth="1"/>
    <col min="2" max="2" width="11.5703125" customWidth="1"/>
  </cols>
  <sheetData>
    <row r="1" spans="1:8">
      <c r="A1" s="12"/>
      <c r="B1" s="27" t="s">
        <v>29</v>
      </c>
      <c r="C1" s="28"/>
      <c r="D1" s="28"/>
      <c r="E1" s="28"/>
      <c r="F1" s="28"/>
      <c r="G1" s="28"/>
      <c r="H1" s="29"/>
    </row>
    <row r="2" spans="1:8">
      <c r="A2" s="18" t="s">
        <v>28</v>
      </c>
      <c r="B2" s="27" t="s">
        <v>44</v>
      </c>
      <c r="C2" s="32"/>
      <c r="D2" s="33"/>
      <c r="E2" s="22"/>
      <c r="F2" s="27" t="s">
        <v>45</v>
      </c>
      <c r="G2" s="30"/>
      <c r="H2" s="31"/>
    </row>
    <row r="3" spans="1:8">
      <c r="A3" s="19"/>
      <c r="B3" s="13" t="s">
        <v>46</v>
      </c>
      <c r="C3" s="13" t="s">
        <v>47</v>
      </c>
      <c r="D3" s="13" t="s">
        <v>49</v>
      </c>
      <c r="E3" s="13" t="s">
        <v>48</v>
      </c>
      <c r="F3" s="13" t="s">
        <v>46</v>
      </c>
      <c r="G3" s="13" t="s">
        <v>47</v>
      </c>
      <c r="H3" s="13" t="s">
        <v>49</v>
      </c>
    </row>
    <row r="4" spans="1:8">
      <c r="A4" s="20"/>
      <c r="B4" s="14" t="s">
        <v>50</v>
      </c>
      <c r="C4" s="14" t="s">
        <v>51</v>
      </c>
      <c r="D4" s="14" t="s">
        <v>53</v>
      </c>
      <c r="E4" s="14" t="s">
        <v>52</v>
      </c>
      <c r="F4" s="14" t="s">
        <v>54</v>
      </c>
      <c r="G4" s="14" t="s">
        <v>51</v>
      </c>
      <c r="H4" s="14" t="s">
        <v>53</v>
      </c>
    </row>
    <row r="5" spans="1:8">
      <c r="A5" s="15" t="s">
        <v>55</v>
      </c>
      <c r="B5" s="16">
        <v>192</v>
      </c>
      <c r="C5" s="16" t="s">
        <v>56</v>
      </c>
      <c r="D5" s="17">
        <f>E5/D24</f>
        <v>0.48021946289344497</v>
      </c>
      <c r="E5" s="16">
        <f>D24-C24</f>
        <v>159648</v>
      </c>
      <c r="F5" s="21">
        <v>192</v>
      </c>
      <c r="G5" s="16" t="s">
        <v>56</v>
      </c>
      <c r="H5" s="17">
        <f>(G24-E24)/G24</f>
        <v>0.48021946289344497</v>
      </c>
    </row>
    <row r="6" spans="1:8">
      <c r="A6" s="15" t="s">
        <v>57</v>
      </c>
      <c r="B6" s="16">
        <v>8192</v>
      </c>
      <c r="C6" s="16" t="s">
        <v>58</v>
      </c>
      <c r="D6" s="17">
        <f>E6/D25</f>
        <v>0.33333333333333331</v>
      </c>
      <c r="E6" s="16">
        <f>D25-C25</f>
        <v>8192</v>
      </c>
      <c r="F6" s="21">
        <v>40960</v>
      </c>
      <c r="G6" s="16" t="s">
        <v>59</v>
      </c>
      <c r="H6" s="17">
        <f t="shared" ref="H6:H7" si="0">(G25-E25)/G25</f>
        <v>9.0909090909090912E-2</v>
      </c>
    </row>
    <row r="7" spans="1:8">
      <c r="A7" s="15" t="s">
        <v>60</v>
      </c>
      <c r="B7" s="16">
        <v>128</v>
      </c>
      <c r="C7" s="16" t="s">
        <v>61</v>
      </c>
      <c r="D7" s="17">
        <f>E7/D26</f>
        <v>0.39811912225705332</v>
      </c>
      <c r="E7" s="16">
        <f>D26-C26</f>
        <v>16256</v>
      </c>
      <c r="F7" s="21">
        <v>1272</v>
      </c>
      <c r="G7" s="16" t="s">
        <v>62</v>
      </c>
      <c r="H7" s="17">
        <f t="shared" si="0"/>
        <v>6.2407862407862405E-2</v>
      </c>
    </row>
    <row r="22" spans="1:7">
      <c r="C22" t="s">
        <v>42</v>
      </c>
      <c r="E22" t="s">
        <v>43</v>
      </c>
    </row>
    <row r="23" spans="1:7">
      <c r="C23" t="s">
        <v>40</v>
      </c>
      <c r="D23" t="s">
        <v>41</v>
      </c>
      <c r="E23" t="s">
        <v>40</v>
      </c>
      <c r="G23" t="s">
        <v>41</v>
      </c>
    </row>
    <row r="24" spans="1:7">
      <c r="A24" t="s">
        <v>17</v>
      </c>
      <c r="C24">
        <v>172800</v>
      </c>
      <c r="D24">
        <v>332448</v>
      </c>
      <c r="E24">
        <v>172800</v>
      </c>
      <c r="G24">
        <v>332448</v>
      </c>
    </row>
    <row r="25" spans="1:7">
      <c r="A25" t="s">
        <v>30</v>
      </c>
      <c r="C25">
        <v>16384</v>
      </c>
      <c r="D25">
        <v>24576</v>
      </c>
      <c r="E25">
        <v>81920</v>
      </c>
      <c r="G25">
        <v>90112</v>
      </c>
    </row>
    <row r="26" spans="1:7">
      <c r="A26" t="s">
        <v>19</v>
      </c>
      <c r="C26">
        <v>24576</v>
      </c>
      <c r="D26">
        <v>40832</v>
      </c>
      <c r="E26">
        <v>244224</v>
      </c>
      <c r="G26">
        <v>260480</v>
      </c>
    </row>
  </sheetData>
  <sheetCalcPr fullCalcOnLoad="1"/>
  <mergeCells count="3">
    <mergeCell ref="B1:H1"/>
    <mergeCell ref="F2:H2"/>
    <mergeCell ref="B2:D2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30"/>
  <sheetViews>
    <sheetView tabSelected="1" zoomScale="150" workbookViewId="0">
      <selection activeCell="D30" sqref="D30"/>
    </sheetView>
  </sheetViews>
  <sheetFormatPr baseColWidth="10" defaultRowHeight="13"/>
  <cols>
    <col min="1" max="1" width="12.85546875" bestFit="1" customWidth="1"/>
  </cols>
  <sheetData>
    <row r="3" spans="1:4">
      <c r="A3" t="s">
        <v>17</v>
      </c>
      <c r="B3" t="s">
        <v>12</v>
      </c>
      <c r="C3" t="s">
        <v>13</v>
      </c>
      <c r="D3" t="s">
        <v>14</v>
      </c>
    </row>
    <row r="4" spans="1:4">
      <c r="A4">
        <v>4</v>
      </c>
      <c r="B4">
        <v>2.1123554652213188</v>
      </c>
      <c r="C4">
        <v>3.2244698857897327</v>
      </c>
      <c r="D4">
        <v>3.2244698857897327</v>
      </c>
    </row>
    <row r="5" spans="1:4">
      <c r="A5">
        <v>16</v>
      </c>
      <c r="B5">
        <v>7.1994935305844407</v>
      </c>
      <c r="C5">
        <v>13.20296708260403</v>
      </c>
      <c r="D5">
        <v>13.20296708260403</v>
      </c>
    </row>
    <row r="6" spans="1:4">
      <c r="A6">
        <v>36</v>
      </c>
      <c r="B6">
        <v>18.391784808384291</v>
      </c>
      <c r="C6">
        <v>30.701470491695655</v>
      </c>
      <c r="D6">
        <v>30.701470491695655</v>
      </c>
    </row>
    <row r="7" spans="1:4">
      <c r="A7">
        <v>64</v>
      </c>
      <c r="B7">
        <v>36.592895426626498</v>
      </c>
      <c r="C7">
        <v>60.000705625761753</v>
      </c>
      <c r="D7">
        <v>60.000705625761753</v>
      </c>
    </row>
    <row r="11" spans="1:4">
      <c r="A11" t="s">
        <v>15</v>
      </c>
      <c r="B11" t="s">
        <v>12</v>
      </c>
      <c r="C11" t="s">
        <v>13</v>
      </c>
      <c r="D11" t="s">
        <v>14</v>
      </c>
    </row>
    <row r="12" spans="1:4">
      <c r="A12">
        <v>4</v>
      </c>
      <c r="B12">
        <v>2.7044722419779941</v>
      </c>
      <c r="C12">
        <v>3.6</v>
      </c>
      <c r="D12">
        <v>4.7563884156729124</v>
      </c>
    </row>
    <row r="13" spans="1:4">
      <c r="A13">
        <v>16</v>
      </c>
      <c r="B13">
        <v>8.9067236153210256</v>
      </c>
      <c r="C13">
        <v>14</v>
      </c>
      <c r="D13">
        <v>18.129870129870131</v>
      </c>
    </row>
    <row r="14" spans="1:4">
      <c r="A14">
        <v>36</v>
      </c>
      <c r="B14">
        <v>19.636998784933173</v>
      </c>
      <c r="C14">
        <v>33</v>
      </c>
      <c r="D14">
        <v>37.986394557823132</v>
      </c>
    </row>
    <row r="15" spans="1:4">
      <c r="A15">
        <v>64</v>
      </c>
      <c r="B15">
        <v>31.426835196888671</v>
      </c>
      <c r="C15">
        <v>54</v>
      </c>
      <c r="D15">
        <v>60.695652173913047</v>
      </c>
    </row>
    <row r="20" spans="1:4">
      <c r="A20" t="s">
        <v>16</v>
      </c>
      <c r="B20" t="s">
        <v>12</v>
      </c>
      <c r="C20" t="s">
        <v>13</v>
      </c>
      <c r="D20" t="s">
        <v>14</v>
      </c>
    </row>
    <row r="21" spans="1:4">
      <c r="A21">
        <v>4</v>
      </c>
      <c r="B21">
        <v>2.7599775037493748</v>
      </c>
      <c r="C21">
        <v>3.9</v>
      </c>
      <c r="D21">
        <v>4.1601569858712715</v>
      </c>
    </row>
    <row r="22" spans="1:4">
      <c r="A22">
        <v>16</v>
      </c>
      <c r="B22">
        <v>10.102241537053979</v>
      </c>
      <c r="C22">
        <v>13</v>
      </c>
      <c r="D22">
        <v>16.637493721747866</v>
      </c>
    </row>
    <row r="23" spans="1:4">
      <c r="A23">
        <v>36</v>
      </c>
      <c r="B23">
        <v>16.315847801994828</v>
      </c>
      <c r="C23">
        <v>32</v>
      </c>
      <c r="D23">
        <v>37.440237355185076</v>
      </c>
    </row>
    <row r="24" spans="1:4">
      <c r="A24">
        <v>64</v>
      </c>
      <c r="B24">
        <v>29.668831168831165</v>
      </c>
      <c r="C24">
        <v>57</v>
      </c>
      <c r="D24">
        <v>66.583417085427143</v>
      </c>
    </row>
    <row r="29" spans="1:4">
      <c r="D29">
        <f>GEOMEAN(D7,D15,D24)</f>
        <v>62.358166876543287</v>
      </c>
    </row>
    <row r="30" spans="1:4">
      <c r="D30">
        <f>GEOMEAN(B7,B15,B24)</f>
        <v>32.433908458752967</v>
      </c>
    </row>
  </sheetData>
  <sheetCalcPr fullCalcOnLoad="1"/>
  <phoneticPr fontId="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cols>
    <col min="1" max="1" width="13.7109375" bestFit="1" customWidth="1"/>
    <col min="2" max="2" width="34.85546875" bestFit="1" customWidth="1"/>
  </cols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3</v>
      </c>
      <c r="B2" s="1" t="s">
        <v>71</v>
      </c>
      <c r="C2">
        <v>1</v>
      </c>
      <c r="D2">
        <f t="shared" ref="D2:D6" si="0">C2*C2</f>
        <v>1</v>
      </c>
      <c r="E2">
        <v>132</v>
      </c>
      <c r="F2">
        <f t="shared" ref="F2:F6" si="1">100000/E2</f>
        <v>757.57575757575762</v>
      </c>
      <c r="G2">
        <f>F2/$F$2</f>
        <v>1</v>
      </c>
    </row>
    <row r="3" spans="1:7">
      <c r="A3" t="s">
        <v>3</v>
      </c>
      <c r="B3" s="1" t="s">
        <v>71</v>
      </c>
      <c r="C3">
        <v>2</v>
      </c>
      <c r="D3">
        <f t="shared" si="0"/>
        <v>4</v>
      </c>
      <c r="E3">
        <v>39</v>
      </c>
      <c r="F3">
        <f t="shared" si="1"/>
        <v>2564.102564102564</v>
      </c>
      <c r="G3">
        <f t="shared" ref="G3:G6" si="2">F3/$F$2</f>
        <v>3.3846153846153841</v>
      </c>
    </row>
    <row r="4" spans="1:7">
      <c r="A4" t="s">
        <v>3</v>
      </c>
      <c r="B4" s="1" t="s">
        <v>71</v>
      </c>
      <c r="C4">
        <v>4</v>
      </c>
      <c r="D4">
        <f t="shared" si="0"/>
        <v>16</v>
      </c>
      <c r="E4">
        <v>12</v>
      </c>
      <c r="F4">
        <f t="shared" si="1"/>
        <v>8333.3333333333339</v>
      </c>
      <c r="G4">
        <f t="shared" si="2"/>
        <v>11</v>
      </c>
    </row>
    <row r="5" spans="1:7">
      <c r="A5" t="s">
        <v>3</v>
      </c>
      <c r="B5" s="1" t="s">
        <v>71</v>
      </c>
      <c r="C5">
        <v>6</v>
      </c>
      <c r="D5">
        <f t="shared" si="0"/>
        <v>36</v>
      </c>
      <c r="E5">
        <v>5</v>
      </c>
      <c r="F5">
        <f t="shared" si="1"/>
        <v>20000</v>
      </c>
      <c r="G5">
        <f t="shared" si="2"/>
        <v>26.4</v>
      </c>
    </row>
    <row r="6" spans="1:7">
      <c r="A6" t="s">
        <v>3</v>
      </c>
      <c r="B6" s="1" t="s">
        <v>71</v>
      </c>
      <c r="C6">
        <v>8</v>
      </c>
      <c r="D6">
        <f t="shared" si="0"/>
        <v>64</v>
      </c>
      <c r="E6">
        <v>3</v>
      </c>
      <c r="F6">
        <f t="shared" si="1"/>
        <v>33333.333333333336</v>
      </c>
      <c r="G6">
        <f t="shared" si="2"/>
        <v>44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G6" sqref="G3:G6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4.140625" bestFit="1" customWidth="1"/>
    <col min="4" max="4" width="7" bestFit="1" customWidth="1"/>
  </cols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83</v>
      </c>
      <c r="B2" s="1" t="s">
        <v>66</v>
      </c>
      <c r="C2">
        <v>1</v>
      </c>
      <c r="D2">
        <f t="shared" ref="D2:D10" si="0">C2*C2</f>
        <v>1</v>
      </c>
      <c r="E2">
        <v>935351</v>
      </c>
      <c r="F2">
        <f t="shared" ref="F2:F10" si="1">100000/E2</f>
        <v>0.10691173687738614</v>
      </c>
      <c r="G2">
        <f t="shared" ref="G2:G7" si="2">F2/$F$2</f>
        <v>1</v>
      </c>
    </row>
    <row r="3" spans="1:7">
      <c r="A3" t="s">
        <v>83</v>
      </c>
      <c r="B3" s="1" t="s">
        <v>71</v>
      </c>
      <c r="C3">
        <v>2</v>
      </c>
      <c r="D3">
        <f t="shared" si="0"/>
        <v>4</v>
      </c>
      <c r="E3">
        <v>290079</v>
      </c>
      <c r="F3">
        <f t="shared" si="1"/>
        <v>0.34473367599860727</v>
      </c>
      <c r="G3">
        <f t="shared" si="2"/>
        <v>3.2244698857897327</v>
      </c>
    </row>
    <row r="4" spans="1:7">
      <c r="A4" t="s">
        <v>83</v>
      </c>
      <c r="B4" s="1" t="s">
        <v>71</v>
      </c>
      <c r="C4">
        <v>4</v>
      </c>
      <c r="D4">
        <f t="shared" si="0"/>
        <v>16</v>
      </c>
      <c r="E4">
        <v>70844</v>
      </c>
      <c r="F4">
        <f t="shared" si="1"/>
        <v>1.4115521427361526</v>
      </c>
      <c r="G4">
        <f t="shared" si="2"/>
        <v>13.20296708260403</v>
      </c>
    </row>
    <row r="5" spans="1:7">
      <c r="A5" t="s">
        <v>83</v>
      </c>
      <c r="B5" s="1" t="s">
        <v>71</v>
      </c>
      <c r="C5">
        <v>6</v>
      </c>
      <c r="D5">
        <f t="shared" si="0"/>
        <v>36</v>
      </c>
      <c r="E5">
        <v>30466</v>
      </c>
      <c r="F5">
        <f t="shared" si="1"/>
        <v>3.282347534957001</v>
      </c>
      <c r="G5">
        <f t="shared" si="2"/>
        <v>30.701470491695655</v>
      </c>
    </row>
    <row r="6" spans="1:7">
      <c r="A6" t="s">
        <v>84</v>
      </c>
      <c r="B6" s="1" t="s">
        <v>0</v>
      </c>
      <c r="C6">
        <v>8</v>
      </c>
      <c r="D6">
        <f t="shared" si="0"/>
        <v>64</v>
      </c>
      <c r="E6">
        <v>15589</v>
      </c>
      <c r="F6">
        <f t="shared" si="1"/>
        <v>6.4147796523189431</v>
      </c>
      <c r="G6">
        <f t="shared" si="2"/>
        <v>60.000705625761753</v>
      </c>
    </row>
    <row r="7" spans="1:7">
      <c r="A7" t="s">
        <v>83</v>
      </c>
      <c r="B7" s="1" t="s">
        <v>65</v>
      </c>
      <c r="C7">
        <v>2</v>
      </c>
      <c r="D7">
        <f t="shared" si="0"/>
        <v>4</v>
      </c>
      <c r="E7">
        <v>442800</v>
      </c>
      <c r="F7">
        <f t="shared" si="1"/>
        <v>0.22583559168925021</v>
      </c>
      <c r="G7">
        <f t="shared" si="2"/>
        <v>2.1123554652213188</v>
      </c>
    </row>
    <row r="8" spans="1:7">
      <c r="A8" t="s">
        <v>83</v>
      </c>
      <c r="B8" s="1" t="s">
        <v>65</v>
      </c>
      <c r="C8">
        <v>4</v>
      </c>
      <c r="D8">
        <f t="shared" si="0"/>
        <v>16</v>
      </c>
      <c r="E8">
        <v>129919</v>
      </c>
      <c r="F8">
        <f t="shared" si="1"/>
        <v>0.76971035799228749</v>
      </c>
      <c r="G8">
        <f t="shared" ref="G8:G10" si="3">F8/$F$2</f>
        <v>7.1994935305844407</v>
      </c>
    </row>
    <row r="9" spans="1:7">
      <c r="A9" t="s">
        <v>83</v>
      </c>
      <c r="B9" s="1" t="s">
        <v>65</v>
      </c>
      <c r="C9">
        <v>6</v>
      </c>
      <c r="D9">
        <f t="shared" si="0"/>
        <v>36</v>
      </c>
      <c r="E9">
        <v>50857</v>
      </c>
      <c r="F9">
        <f t="shared" si="1"/>
        <v>1.9662976581394891</v>
      </c>
      <c r="G9">
        <f t="shared" si="3"/>
        <v>18.391784808384291</v>
      </c>
    </row>
    <row r="10" spans="1:7">
      <c r="A10" t="s">
        <v>83</v>
      </c>
      <c r="B10" s="1" t="s">
        <v>65</v>
      </c>
      <c r="C10">
        <v>8</v>
      </c>
      <c r="D10">
        <f t="shared" si="0"/>
        <v>64</v>
      </c>
      <c r="E10">
        <v>25561</v>
      </c>
      <c r="F10">
        <f t="shared" si="1"/>
        <v>3.9122100074331989</v>
      </c>
      <c r="G10">
        <f t="shared" si="3"/>
        <v>36.592895426626498</v>
      </c>
    </row>
    <row r="19" spans="5:5">
      <c r="E19" t="s">
        <v>4</v>
      </c>
    </row>
  </sheetData>
  <sortState ref="A2:XFD1048576">
    <sortCondition ref="A3:A1048576"/>
    <sortCondition ref="B3:B1048576"/>
    <sortCondition ref="D3:D1048576"/>
  </sortState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5</v>
      </c>
      <c r="B2" s="1" t="s">
        <v>71</v>
      </c>
      <c r="C2">
        <v>1</v>
      </c>
      <c r="D2">
        <f t="shared" ref="D2:D6" si="0">C2*C2</f>
        <v>1</v>
      </c>
      <c r="E2">
        <v>1012</v>
      </c>
      <c r="F2">
        <f t="shared" ref="F2:F6" si="1">100000/E2</f>
        <v>98.814229249011859</v>
      </c>
      <c r="G2">
        <f>F2/$F$2</f>
        <v>1</v>
      </c>
    </row>
    <row r="3" spans="1:7">
      <c r="A3" t="s">
        <v>5</v>
      </c>
      <c r="B3" s="1" t="s">
        <v>71</v>
      </c>
      <c r="C3">
        <v>2</v>
      </c>
      <c r="D3">
        <f t="shared" si="0"/>
        <v>4</v>
      </c>
      <c r="E3">
        <v>257</v>
      </c>
      <c r="F3">
        <f t="shared" si="1"/>
        <v>389.10505836575874</v>
      </c>
      <c r="G3">
        <f t="shared" ref="G3:G6" si="2">F3/$F$2</f>
        <v>3.9377431906614784</v>
      </c>
    </row>
    <row r="4" spans="1:7">
      <c r="A4" t="s">
        <v>5</v>
      </c>
      <c r="B4" s="1" t="s">
        <v>71</v>
      </c>
      <c r="C4">
        <v>4</v>
      </c>
      <c r="D4">
        <f t="shared" si="0"/>
        <v>16</v>
      </c>
      <c r="E4">
        <v>78</v>
      </c>
      <c r="F4">
        <f t="shared" si="1"/>
        <v>1282.051282051282</v>
      </c>
      <c r="G4">
        <f t="shared" si="2"/>
        <v>12.974358974358973</v>
      </c>
    </row>
    <row r="5" spans="1:7">
      <c r="A5" t="s">
        <v>5</v>
      </c>
      <c r="B5" s="1" t="s">
        <v>71</v>
      </c>
      <c r="C5">
        <v>6</v>
      </c>
      <c r="D5">
        <f t="shared" si="0"/>
        <v>36</v>
      </c>
      <c r="E5">
        <v>31</v>
      </c>
      <c r="F5">
        <f t="shared" si="1"/>
        <v>3225.8064516129034</v>
      </c>
      <c r="G5">
        <f t="shared" si="2"/>
        <v>32.645161290322584</v>
      </c>
    </row>
    <row r="6" spans="1:7">
      <c r="A6" t="s">
        <v>5</v>
      </c>
      <c r="B6" s="1" t="s">
        <v>71</v>
      </c>
      <c r="C6">
        <v>8</v>
      </c>
      <c r="D6">
        <f t="shared" si="0"/>
        <v>64</v>
      </c>
      <c r="E6">
        <v>17</v>
      </c>
      <c r="F6">
        <f t="shared" si="1"/>
        <v>5882.3529411764703</v>
      </c>
      <c r="G6">
        <f t="shared" si="2"/>
        <v>59.529411764705877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3" sqref="G3:G5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6</v>
      </c>
      <c r="B2" s="1" t="s">
        <v>71</v>
      </c>
      <c r="C2">
        <v>1</v>
      </c>
      <c r="D2">
        <f t="shared" ref="D2:D6" si="0">C2*C2</f>
        <v>1</v>
      </c>
      <c r="E2">
        <v>556</v>
      </c>
      <c r="F2">
        <f t="shared" ref="F2:F6" si="1">100000/E2</f>
        <v>179.85611510791367</v>
      </c>
      <c r="G2">
        <f>F2/$F$2</f>
        <v>1</v>
      </c>
    </row>
    <row r="3" spans="1:7">
      <c r="A3" t="s">
        <v>6</v>
      </c>
      <c r="B3" s="1" t="s">
        <v>71</v>
      </c>
      <c r="C3">
        <v>2</v>
      </c>
      <c r="D3">
        <f t="shared" si="0"/>
        <v>4</v>
      </c>
      <c r="E3">
        <v>143</v>
      </c>
      <c r="F3">
        <f t="shared" si="1"/>
        <v>699.30069930069931</v>
      </c>
      <c r="G3">
        <f t="shared" ref="G3:G6" si="2">F3/$F$2</f>
        <v>3.8881118881118883</v>
      </c>
    </row>
    <row r="4" spans="1:7">
      <c r="A4" t="s">
        <v>6</v>
      </c>
      <c r="B4" s="1" t="s">
        <v>71</v>
      </c>
      <c r="C4">
        <v>4</v>
      </c>
      <c r="D4">
        <f t="shared" si="0"/>
        <v>16</v>
      </c>
      <c r="E4">
        <v>43</v>
      </c>
      <c r="F4">
        <f t="shared" si="1"/>
        <v>2325.5813953488373</v>
      </c>
      <c r="G4">
        <f t="shared" si="2"/>
        <v>12.930232558139535</v>
      </c>
    </row>
    <row r="5" spans="1:7">
      <c r="A5" t="s">
        <v>6</v>
      </c>
      <c r="B5" s="1" t="s">
        <v>71</v>
      </c>
      <c r="C5">
        <v>6</v>
      </c>
      <c r="D5">
        <f t="shared" si="0"/>
        <v>36</v>
      </c>
      <c r="E5">
        <v>21</v>
      </c>
      <c r="F5">
        <f t="shared" si="1"/>
        <v>4761.9047619047615</v>
      </c>
      <c r="G5">
        <f t="shared" si="2"/>
        <v>26.476190476190474</v>
      </c>
    </row>
    <row r="6" spans="1:7">
      <c r="A6" t="s">
        <v>6</v>
      </c>
      <c r="B6" s="1" t="s">
        <v>71</v>
      </c>
      <c r="C6">
        <v>8</v>
      </c>
      <c r="D6">
        <f t="shared" si="0"/>
        <v>64</v>
      </c>
      <c r="E6">
        <v>10</v>
      </c>
      <c r="F6">
        <f t="shared" si="1"/>
        <v>10000</v>
      </c>
      <c r="G6">
        <f t="shared" si="2"/>
        <v>55.6</v>
      </c>
    </row>
    <row r="7" spans="1:7">
      <c r="B7" s="1"/>
    </row>
    <row r="8" spans="1:7">
      <c r="B8" s="1"/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5" sqref="G3:G5"/>
    </sheetView>
  </sheetViews>
  <sheetFormatPr baseColWidth="10" defaultRowHeight="13"/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7</v>
      </c>
      <c r="B2" s="2" t="s">
        <v>71</v>
      </c>
      <c r="C2">
        <v>1</v>
      </c>
      <c r="D2">
        <v>1</v>
      </c>
      <c r="E2">
        <v>1303</v>
      </c>
      <c r="F2">
        <v>179.85611510791375</v>
      </c>
      <c r="G2">
        <v>1</v>
      </c>
    </row>
    <row r="3" spans="1:7">
      <c r="A3" t="s">
        <v>7</v>
      </c>
      <c r="B3" s="2" t="s">
        <v>71</v>
      </c>
      <c r="C3">
        <v>2</v>
      </c>
      <c r="D3">
        <v>4</v>
      </c>
      <c r="E3">
        <v>403</v>
      </c>
      <c r="F3">
        <v>699.30069930069931</v>
      </c>
      <c r="G3">
        <f>$E$2/E3</f>
        <v>3.2332506203473947</v>
      </c>
    </row>
    <row r="4" spans="1:7">
      <c r="A4" t="s">
        <v>7</v>
      </c>
      <c r="B4" s="2" t="s">
        <v>71</v>
      </c>
      <c r="C4">
        <v>4</v>
      </c>
      <c r="D4">
        <v>16</v>
      </c>
      <c r="E4">
        <v>103</v>
      </c>
      <c r="F4">
        <v>2325.5813953488368</v>
      </c>
      <c r="G4">
        <f t="shared" ref="G4:G6" si="0">$E$2/E4</f>
        <v>12.650485436893204</v>
      </c>
    </row>
    <row r="5" spans="1:7">
      <c r="A5" t="s">
        <v>7</v>
      </c>
      <c r="B5" s="2" t="s">
        <v>71</v>
      </c>
      <c r="C5">
        <v>6</v>
      </c>
      <c r="D5">
        <v>36</v>
      </c>
      <c r="E5">
        <v>56</v>
      </c>
      <c r="F5">
        <v>4761.9047619047606</v>
      </c>
      <c r="G5">
        <f t="shared" si="0"/>
        <v>23.267857142857142</v>
      </c>
    </row>
    <row r="6" spans="1:7">
      <c r="A6" t="s">
        <v>7</v>
      </c>
      <c r="B6" s="2" t="s">
        <v>71</v>
      </c>
      <c r="C6">
        <v>8</v>
      </c>
      <c r="D6">
        <v>64</v>
      </c>
      <c r="E6">
        <v>27</v>
      </c>
      <c r="F6">
        <v>10000</v>
      </c>
      <c r="G6">
        <f t="shared" si="0"/>
        <v>48.25925925925926</v>
      </c>
    </row>
    <row r="7" spans="1:7">
      <c r="B7" s="1"/>
    </row>
    <row r="8" spans="1:7">
      <c r="B8" s="1"/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1"/>
  <sheetViews>
    <sheetView topLeftCell="A2" workbookViewId="0">
      <selection activeCell="G3" sqref="G3:G6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72</v>
      </c>
      <c r="B1" t="s">
        <v>73</v>
      </c>
      <c r="C1" t="s">
        <v>82</v>
      </c>
      <c r="D1" t="s">
        <v>76</v>
      </c>
      <c r="E1" t="s">
        <v>75</v>
      </c>
      <c r="F1" t="s">
        <v>81</v>
      </c>
    </row>
    <row r="2" spans="1:7">
      <c r="A2" t="s">
        <v>80</v>
      </c>
      <c r="B2" s="1" t="s">
        <v>66</v>
      </c>
      <c r="C2">
        <v>1</v>
      </c>
      <c r="D2">
        <f t="shared" ref="D2:D10" si="0">C2*C2</f>
        <v>1</v>
      </c>
      <c r="E2">
        <v>64645</v>
      </c>
      <c r="F2">
        <f t="shared" ref="F2:F10" si="1">100000/E2</f>
        <v>1.5469100471807564</v>
      </c>
      <c r="G2">
        <f>F2/$F$2</f>
        <v>1</v>
      </c>
    </row>
    <row r="3" spans="1:7">
      <c r="A3" t="s">
        <v>80</v>
      </c>
      <c r="B3" s="1" t="s">
        <v>65</v>
      </c>
      <c r="C3">
        <v>2</v>
      </c>
      <c r="D3">
        <f t="shared" si="0"/>
        <v>4</v>
      </c>
      <c r="E3">
        <v>23903</v>
      </c>
      <c r="F3">
        <f t="shared" si="1"/>
        <v>4.1835752834372251</v>
      </c>
      <c r="G3">
        <f t="shared" ref="G3:G10" si="2">F3/$F$2</f>
        <v>2.7044722419779941</v>
      </c>
    </row>
    <row r="4" spans="1:7">
      <c r="A4" t="s">
        <v>80</v>
      </c>
      <c r="B4" s="1" t="s">
        <v>65</v>
      </c>
      <c r="C4">
        <v>4</v>
      </c>
      <c r="D4">
        <f t="shared" si="0"/>
        <v>16</v>
      </c>
      <c r="E4">
        <v>7258</v>
      </c>
      <c r="F4">
        <f t="shared" si="1"/>
        <v>13.777900248002204</v>
      </c>
      <c r="G4">
        <f t="shared" si="2"/>
        <v>8.9067236153210256</v>
      </c>
    </row>
    <row r="5" spans="1:7">
      <c r="A5" t="s">
        <v>80</v>
      </c>
      <c r="B5" s="1" t="s">
        <v>65</v>
      </c>
      <c r="C5">
        <v>6</v>
      </c>
      <c r="D5">
        <f t="shared" si="0"/>
        <v>36</v>
      </c>
      <c r="E5">
        <v>3292</v>
      </c>
      <c r="F5">
        <f t="shared" si="1"/>
        <v>30.376670716889429</v>
      </c>
      <c r="G5">
        <f t="shared" si="2"/>
        <v>19.636998784933173</v>
      </c>
    </row>
    <row r="6" spans="1:7">
      <c r="A6" t="s">
        <v>80</v>
      </c>
      <c r="B6" s="1" t="s">
        <v>65</v>
      </c>
      <c r="C6">
        <v>8</v>
      </c>
      <c r="D6">
        <f t="shared" si="0"/>
        <v>64</v>
      </c>
      <c r="E6">
        <v>2057</v>
      </c>
      <c r="F6">
        <f t="shared" si="1"/>
        <v>48.614487117160913</v>
      </c>
      <c r="G6">
        <f t="shared" si="2"/>
        <v>31.426835196888671</v>
      </c>
    </row>
    <row r="7" spans="1:7">
      <c r="A7" t="s">
        <v>80</v>
      </c>
      <c r="B7" s="1" t="s">
        <v>71</v>
      </c>
      <c r="C7">
        <v>2</v>
      </c>
      <c r="D7">
        <f t="shared" si="0"/>
        <v>4</v>
      </c>
      <c r="E7">
        <v>19052</v>
      </c>
      <c r="F7">
        <f t="shared" si="1"/>
        <v>5.2487927776611381</v>
      </c>
      <c r="G7">
        <f t="shared" si="2"/>
        <v>3.3930820911190427</v>
      </c>
    </row>
    <row r="8" spans="1:7">
      <c r="A8" t="s">
        <v>80</v>
      </c>
      <c r="B8" s="1" t="s">
        <v>71</v>
      </c>
      <c r="C8">
        <v>4</v>
      </c>
      <c r="D8">
        <f t="shared" si="0"/>
        <v>16</v>
      </c>
      <c r="E8">
        <v>4085</v>
      </c>
      <c r="F8">
        <f t="shared" si="1"/>
        <v>24.479804161566708</v>
      </c>
      <c r="G8">
        <f t="shared" si="2"/>
        <v>15.824969400244798</v>
      </c>
    </row>
    <row r="9" spans="1:7">
      <c r="A9" t="s">
        <v>80</v>
      </c>
      <c r="B9" s="1" t="s">
        <v>71</v>
      </c>
      <c r="C9">
        <v>6</v>
      </c>
      <c r="D9">
        <f t="shared" si="0"/>
        <v>36</v>
      </c>
      <c r="E9">
        <v>1872</v>
      </c>
      <c r="F9">
        <f t="shared" si="1"/>
        <v>53.418803418803421</v>
      </c>
      <c r="G9">
        <f t="shared" si="2"/>
        <v>34.532585470085472</v>
      </c>
    </row>
    <row r="10" spans="1:7">
      <c r="A10" t="s">
        <v>80</v>
      </c>
      <c r="B10" s="1" t="s">
        <v>71</v>
      </c>
      <c r="C10">
        <v>8</v>
      </c>
      <c r="D10">
        <f t="shared" si="0"/>
        <v>64</v>
      </c>
      <c r="E10">
        <v>1104</v>
      </c>
      <c r="F10">
        <f t="shared" si="1"/>
        <v>90.579710144927532</v>
      </c>
      <c r="G10">
        <f t="shared" si="2"/>
        <v>58.555253623188406</v>
      </c>
    </row>
    <row r="11" spans="1:7">
      <c r="B11" s="1"/>
    </row>
  </sheetData>
  <sortState ref="A2:XFD1048576">
    <sortCondition ref="A3:A1048576"/>
    <sortCondition ref="B3:B1048576"/>
    <sortCondition ref="C3:C1048576"/>
  </sortState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workbookViewId="0">
      <selection activeCell="K7" sqref="K7:K10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11">
      <c r="A1" t="s">
        <v>72</v>
      </c>
      <c r="B1" t="s">
        <v>73</v>
      </c>
      <c r="C1" t="s">
        <v>74</v>
      </c>
      <c r="D1" t="s">
        <v>76</v>
      </c>
      <c r="E1" t="s">
        <v>75</v>
      </c>
      <c r="F1" t="s">
        <v>81</v>
      </c>
    </row>
    <row r="2" spans="1:11">
      <c r="A2" t="s">
        <v>79</v>
      </c>
      <c r="B2" s="1" t="s">
        <v>1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11">
      <c r="A3" t="s">
        <v>79</v>
      </c>
      <c r="B3" s="1" t="s">
        <v>65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11">
      <c r="A4" t="s">
        <v>79</v>
      </c>
      <c r="B4" s="1" t="s">
        <v>65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11">
      <c r="A5" t="s">
        <v>79</v>
      </c>
      <c r="B5" s="1" t="s">
        <v>65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11">
      <c r="A6" t="s">
        <v>79</v>
      </c>
      <c r="B6" s="1" t="s">
        <v>65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11">
      <c r="A7" t="s">
        <v>79</v>
      </c>
      <c r="B7" s="1" t="s">
        <v>71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  <c r="I7">
        <v>1.6</v>
      </c>
      <c r="K7">
        <v>3.6</v>
      </c>
    </row>
    <row r="8" spans="1:11">
      <c r="A8" t="s">
        <v>79</v>
      </c>
      <c r="B8" s="1" t="s">
        <v>71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  <c r="I8">
        <v>2.23</v>
      </c>
      <c r="K8">
        <v>14</v>
      </c>
    </row>
    <row r="9" spans="1:11">
      <c r="A9" t="s">
        <v>79</v>
      </c>
      <c r="B9" s="1" t="s">
        <v>71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  <c r="I9">
        <f>G10/31</f>
        <v>1.9579242636746144</v>
      </c>
      <c r="K9">
        <v>33</v>
      </c>
    </row>
    <row r="10" spans="1:11">
      <c r="A10" t="s">
        <v>79</v>
      </c>
      <c r="B10" s="1" t="s">
        <v>71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  <c r="I10">
        <f>AVERAGE(I7:I9)</f>
        <v>1.9293080878915383</v>
      </c>
      <c r="K10">
        <v>54</v>
      </c>
    </row>
    <row r="14" spans="1:11">
      <c r="B14" t="s">
        <v>2</v>
      </c>
      <c r="K14">
        <f>G10/K10</f>
        <v>1.1239935587761676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5"/>
  <sheetViews>
    <sheetView topLeftCell="A37" workbookViewId="0">
      <selection activeCell="G54" sqref="G54:G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72</v>
      </c>
      <c r="B1" t="s">
        <v>73</v>
      </c>
      <c r="C1" t="s">
        <v>74</v>
      </c>
      <c r="D1" t="s">
        <v>76</v>
      </c>
      <c r="E1" t="s">
        <v>75</v>
      </c>
      <c r="F1" t="s">
        <v>77</v>
      </c>
      <c r="G1" t="s">
        <v>78</v>
      </c>
    </row>
    <row r="2" spans="1:7">
      <c r="A2" t="s">
        <v>67</v>
      </c>
      <c r="B2" s="1" t="s">
        <v>66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67</v>
      </c>
      <c r="B3" s="1" t="s">
        <v>65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67</v>
      </c>
      <c r="B4" s="1" t="s">
        <v>65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67</v>
      </c>
      <c r="B5" s="1" t="s">
        <v>65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67</v>
      </c>
      <c r="B6" s="1" t="s">
        <v>65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67</v>
      </c>
      <c r="B7" s="1" t="s">
        <v>66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67</v>
      </c>
      <c r="B8" s="1" t="s">
        <v>66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67</v>
      </c>
      <c r="B9" s="1" t="s">
        <v>66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67</v>
      </c>
      <c r="B10" s="1" t="s">
        <v>69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67</v>
      </c>
      <c r="B11" s="1" t="s">
        <v>69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67</v>
      </c>
      <c r="B12" s="1" t="s">
        <v>69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67</v>
      </c>
      <c r="B13" s="1" t="s">
        <v>69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67</v>
      </c>
      <c r="B14" s="1" t="s">
        <v>71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67</v>
      </c>
      <c r="B15" s="1" t="s">
        <v>71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67</v>
      </c>
      <c r="B16" s="1" t="s">
        <v>71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67</v>
      </c>
      <c r="B17" s="1" t="s">
        <v>71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70</v>
      </c>
      <c r="B19" s="1" t="s">
        <v>66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70</v>
      </c>
      <c r="B20" s="1" t="s">
        <v>65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70</v>
      </c>
      <c r="B21" s="1" t="s">
        <v>65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70</v>
      </c>
      <c r="B22" s="1" t="s">
        <v>65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70</v>
      </c>
      <c r="B23" s="1" t="s">
        <v>65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70</v>
      </c>
      <c r="B24" s="1" t="s">
        <v>66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70</v>
      </c>
      <c r="B25" s="1" t="s">
        <v>66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70</v>
      </c>
      <c r="B26" s="1" t="s">
        <v>66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70</v>
      </c>
      <c r="B27" s="1" t="s">
        <v>69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70</v>
      </c>
      <c r="B28" s="1" t="s">
        <v>69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70</v>
      </c>
      <c r="B29" s="1" t="s">
        <v>71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70</v>
      </c>
      <c r="B30" s="1" t="s">
        <v>71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70</v>
      </c>
      <c r="B31" s="1" t="s">
        <v>71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70</v>
      </c>
      <c r="B32" s="1" t="s">
        <v>71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64</v>
      </c>
      <c r="B34" s="1" t="s">
        <v>66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64</v>
      </c>
      <c r="B35" s="1" t="s">
        <v>65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64</v>
      </c>
      <c r="B36" s="1" t="s">
        <v>65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64</v>
      </c>
      <c r="B37" s="1" t="s">
        <v>65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64</v>
      </c>
      <c r="B38" s="1" t="s">
        <v>65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64</v>
      </c>
      <c r="B39" s="1" t="s">
        <v>66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64</v>
      </c>
      <c r="B40" s="1" t="s">
        <v>69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64</v>
      </c>
      <c r="B41" s="1" t="s">
        <v>69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64</v>
      </c>
      <c r="B42" s="1" t="s">
        <v>71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64</v>
      </c>
      <c r="B43" s="1" t="s">
        <v>71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64</v>
      </c>
      <c r="B44" s="1" t="s">
        <v>71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64</v>
      </c>
      <c r="B45" s="1" t="s">
        <v>71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68</v>
      </c>
      <c r="B47" s="1" t="s">
        <v>66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68</v>
      </c>
      <c r="B48" s="1" t="s">
        <v>65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68</v>
      </c>
      <c r="B49" s="1" t="s">
        <v>65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68</v>
      </c>
      <c r="B50" s="1" t="s">
        <v>65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68</v>
      </c>
      <c r="B51" s="1" t="s">
        <v>65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68</v>
      </c>
      <c r="B52" s="1" t="s">
        <v>66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68</v>
      </c>
      <c r="B53" s="1" t="s">
        <v>69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68</v>
      </c>
      <c r="B54" s="1" t="s">
        <v>71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68</v>
      </c>
      <c r="B55" s="1" t="s">
        <v>71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68</v>
      </c>
      <c r="B56" s="1" t="s">
        <v>71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68</v>
      </c>
      <c r="B57" s="1" t="s">
        <v>71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  <row r="76" spans="9:9">
      <c r="I76">
        <v>3.9</v>
      </c>
    </row>
    <row r="77" spans="9:9">
      <c r="I77">
        <v>13</v>
      </c>
    </row>
    <row r="78" spans="9:9">
      <c r="I78">
        <v>32</v>
      </c>
    </row>
    <row r="79" spans="9:9">
      <c r="I79">
        <v>57</v>
      </c>
    </row>
    <row r="85" spans="8:8">
      <c r="H85">
        <f>G57/I79</f>
        <v>1.1681301243057394</v>
      </c>
    </row>
  </sheetData>
  <sortState ref="A2:XFD1048576">
    <sortCondition ref="A3:A1048576"/>
    <sortCondition ref="B3:B1048576"/>
    <sortCondition ref="D3:D1048576"/>
  </sortState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DefenseII</vt:lpstr>
      <vt:lpstr>BitonicSort</vt:lpstr>
      <vt:lpstr>ChannelVocoder</vt:lpstr>
      <vt:lpstr>DCT</vt:lpstr>
      <vt:lpstr>DES</vt:lpstr>
      <vt:lpstr>FFT</vt:lpstr>
      <vt:lpstr>FilterBank</vt:lpstr>
      <vt:lpstr>FilterBank1_Int</vt:lpstr>
      <vt:lpstr>FMRadio</vt:lpstr>
      <vt:lpstr>Serpent</vt:lpstr>
      <vt:lpstr>TDE</vt:lpstr>
      <vt:lpstr>MPEG2Decoder</vt:lpstr>
      <vt:lpstr>Vocoder</vt:lpstr>
      <vt:lpstr>Radar</vt:lpstr>
      <vt:lpstr>mults</vt:lpstr>
      <vt:lpstr>SMP</vt:lpstr>
      <vt:lpstr>sharing red</vt:lpstr>
      <vt:lpstr>pldi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cp:lastPrinted>2010-03-30T04:20:34Z</cp:lastPrinted>
  <dcterms:created xsi:type="dcterms:W3CDTF">2008-11-13T02:45:42Z</dcterms:created>
  <dcterms:modified xsi:type="dcterms:W3CDTF">2010-11-19T19:32:10Z</dcterms:modified>
</cp:coreProperties>
</file>