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connections.xml" ContentType="application/vnd.openxmlformats-officedocument.spreadsheetml.connections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charts/chart16.xml" ContentType="application/vnd.openxmlformats-officedocument.drawingml.chart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Default Extension="xml" ContentType="application/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harts/chart17.xml" ContentType="application/vnd.openxmlformats-officedocument.drawingml.chart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charts/chart18.xml" ContentType="application/vnd.openxmlformats-officedocument.drawingml.chart+xml"/>
  <Override PartName="/xl/worksheets/sheet3.xml" ContentType="application/vnd.openxmlformats-officedocument.spreadsheetml.workshee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worksheets/sheet19.xml" ContentType="application/vnd.openxmlformats-officedocument.spreadsheetml.workshee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charts/chart19.xml" ContentType="application/vnd.openxmlformats-officedocument.drawingml.chart+xml"/>
  <Override PartName="/xl/worksheets/sheet4.xml" ContentType="application/vnd.openxmlformats-officedocument.spreadsheetml.worksheet+xml"/>
  <Override PartName="/xl/charts/chart15.xml" ContentType="application/vnd.openxmlformats-officedocument.drawingml.char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3960" windowHeight="16660" tabRatio="719" firstSheet="7" activeTab="18"/>
  </bookViews>
  <sheets>
    <sheet name="DefenseII" sheetId="20" r:id="rId1"/>
    <sheet name="BitonicSort" sheetId="7" r:id="rId2"/>
    <sheet name="ChannelVocoder" sheetId="5" r:id="rId3"/>
    <sheet name="DCT" sheetId="9" r:id="rId4"/>
    <sheet name="DES" sheetId="8" r:id="rId5"/>
    <sheet name="FFT" sheetId="10" r:id="rId6"/>
    <sheet name="FilterBank" sheetId="3" r:id="rId7"/>
    <sheet name="FilterBank1_Int" sheetId="6" r:id="rId8"/>
    <sheet name="FMRadio" sheetId="1" r:id="rId9"/>
    <sheet name="Serpent" sheetId="11" r:id="rId10"/>
    <sheet name="TDE" sheetId="12" r:id="rId11"/>
    <sheet name="MPEG2Decoder" sheetId="13" r:id="rId12"/>
    <sheet name="Vocoder" sheetId="14" r:id="rId13"/>
    <sheet name="Radar" sheetId="15" r:id="rId14"/>
    <sheet name="mults" sheetId="16" r:id="rId15"/>
    <sheet name="SMP" sheetId="17" r:id="rId16"/>
    <sheet name="sharing red" sheetId="18" r:id="rId17"/>
    <sheet name="pldi" sheetId="21" r:id="rId18"/>
    <sheet name="table" sheetId="22" r:id="rId19"/>
  </sheets>
  <definedNames>
    <definedName name="channelvocoder_1" localSheetId="2">ChannelVocoder!$A$2:$D$6</definedName>
    <definedName name="filterbank" localSheetId="6">FilterBank!$A$2:$E$13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6" i="7"/>
  <c r="F2"/>
  <c r="G6"/>
  <c r="D6"/>
  <c r="F5"/>
  <c r="G5"/>
  <c r="D5"/>
  <c r="F4"/>
  <c r="G4"/>
  <c r="D4"/>
  <c r="F3"/>
  <c r="G3"/>
  <c r="D3"/>
  <c r="G2"/>
  <c r="D2"/>
  <c r="F10" i="5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6" i="9"/>
  <c r="F2"/>
  <c r="G6"/>
  <c r="D6"/>
  <c r="F5"/>
  <c r="G5"/>
  <c r="D5"/>
  <c r="F4"/>
  <c r="G4"/>
  <c r="D4"/>
  <c r="F3"/>
  <c r="G3"/>
  <c r="D3"/>
  <c r="G2"/>
  <c r="D2"/>
  <c r="L10" i="20"/>
  <c r="L9"/>
  <c r="M2"/>
  <c r="M3"/>
  <c r="M4"/>
  <c r="M8"/>
  <c r="L6"/>
  <c r="U5"/>
  <c r="T5"/>
  <c r="S5"/>
  <c r="R5"/>
  <c r="L5"/>
  <c r="K5"/>
  <c r="J5"/>
  <c r="I5"/>
  <c r="E5"/>
  <c r="D5"/>
  <c r="C5"/>
  <c r="B5"/>
  <c r="F6" i="8"/>
  <c r="F2"/>
  <c r="G6"/>
  <c r="D6"/>
  <c r="F5"/>
  <c r="G5"/>
  <c r="D5"/>
  <c r="F4"/>
  <c r="G4"/>
  <c r="D4"/>
  <c r="F3"/>
  <c r="G3"/>
  <c r="D3"/>
  <c r="G2"/>
  <c r="D2"/>
  <c r="G6" i="10"/>
  <c r="G5"/>
  <c r="G4"/>
  <c r="G3"/>
  <c r="F10" i="3"/>
  <c r="F2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10" i="6"/>
  <c r="F2"/>
  <c r="G10"/>
  <c r="K14"/>
  <c r="I9"/>
  <c r="I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57" i="1"/>
  <c r="F47"/>
  <c r="G57"/>
  <c r="H85"/>
  <c r="D57"/>
  <c r="F56"/>
  <c r="G56"/>
  <c r="D56"/>
  <c r="F55"/>
  <c r="G55"/>
  <c r="D55"/>
  <c r="F54"/>
  <c r="G54"/>
  <c r="D54"/>
  <c r="F53"/>
  <c r="G53"/>
  <c r="D53"/>
  <c r="F52"/>
  <c r="G52"/>
  <c r="D52"/>
  <c r="F51"/>
  <c r="G51"/>
  <c r="D51"/>
  <c r="F50"/>
  <c r="G50"/>
  <c r="D50"/>
  <c r="F49"/>
  <c r="G49"/>
  <c r="D49"/>
  <c r="F48"/>
  <c r="G48"/>
  <c r="D48"/>
  <c r="G47"/>
  <c r="D47"/>
  <c r="F45"/>
  <c r="F34"/>
  <c r="G45"/>
  <c r="D45"/>
  <c r="F44"/>
  <c r="G44"/>
  <c r="D44"/>
  <c r="F43"/>
  <c r="G43"/>
  <c r="D43"/>
  <c r="F42"/>
  <c r="G42"/>
  <c r="D42"/>
  <c r="F41"/>
  <c r="G41"/>
  <c r="D41"/>
  <c r="F40"/>
  <c r="G40"/>
  <c r="D40"/>
  <c r="F39"/>
  <c r="G39"/>
  <c r="D39"/>
  <c r="F38"/>
  <c r="G38"/>
  <c r="D38"/>
  <c r="F37"/>
  <c r="G37"/>
  <c r="D37"/>
  <c r="F36"/>
  <c r="G36"/>
  <c r="D36"/>
  <c r="F35"/>
  <c r="G35"/>
  <c r="D35"/>
  <c r="G34"/>
  <c r="D34"/>
  <c r="F32"/>
  <c r="F19"/>
  <c r="G32"/>
  <c r="D32"/>
  <c r="F31"/>
  <c r="G31"/>
  <c r="D31"/>
  <c r="F30"/>
  <c r="G30"/>
  <c r="D30"/>
  <c r="F29"/>
  <c r="G29"/>
  <c r="D29"/>
  <c r="F28"/>
  <c r="G28"/>
  <c r="D28"/>
  <c r="F27"/>
  <c r="G27"/>
  <c r="D27"/>
  <c r="F26"/>
  <c r="G26"/>
  <c r="D26"/>
  <c r="F25"/>
  <c r="G25"/>
  <c r="D25"/>
  <c r="F24"/>
  <c r="G24"/>
  <c r="D24"/>
  <c r="F23"/>
  <c r="G23"/>
  <c r="D23"/>
  <c r="F22"/>
  <c r="G22"/>
  <c r="D22"/>
  <c r="F21"/>
  <c r="G21"/>
  <c r="D21"/>
  <c r="F20"/>
  <c r="G20"/>
  <c r="D20"/>
  <c r="G19"/>
  <c r="D19"/>
  <c r="F17"/>
  <c r="F2"/>
  <c r="G17"/>
  <c r="D17"/>
  <c r="F16"/>
  <c r="G16"/>
  <c r="D16"/>
  <c r="F15"/>
  <c r="G15"/>
  <c r="D15"/>
  <c r="F14"/>
  <c r="G14"/>
  <c r="D14"/>
  <c r="F13"/>
  <c r="G13"/>
  <c r="D13"/>
  <c r="F12"/>
  <c r="G12"/>
  <c r="D12"/>
  <c r="F11"/>
  <c r="G11"/>
  <c r="D11"/>
  <c r="F10"/>
  <c r="G10"/>
  <c r="D10"/>
  <c r="F9"/>
  <c r="G9"/>
  <c r="D9"/>
  <c r="F8"/>
  <c r="G8"/>
  <c r="D8"/>
  <c r="F7"/>
  <c r="G7"/>
  <c r="D7"/>
  <c r="F6"/>
  <c r="G6"/>
  <c r="D6"/>
  <c r="F5"/>
  <c r="G5"/>
  <c r="D5"/>
  <c r="F4"/>
  <c r="G4"/>
  <c r="D4"/>
  <c r="F3"/>
  <c r="G3"/>
  <c r="D3"/>
  <c r="G2"/>
  <c r="D2"/>
  <c r="F8" i="13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5" i="16"/>
  <c r="G4"/>
  <c r="G3"/>
  <c r="G1"/>
  <c r="D29" i="21"/>
  <c r="D30"/>
  <c r="F8" i="15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  <c r="G6" i="11"/>
  <c r="G5"/>
  <c r="G4"/>
  <c r="G3"/>
  <c r="H7" i="18"/>
  <c r="E7"/>
  <c r="D7"/>
  <c r="H6"/>
  <c r="E6"/>
  <c r="D6"/>
  <c r="H5"/>
  <c r="E5"/>
  <c r="D5"/>
  <c r="G6" i="12"/>
  <c r="G5"/>
  <c r="G4"/>
  <c r="G3"/>
  <c r="F8" i="14"/>
  <c r="F2"/>
  <c r="G8"/>
  <c r="D8"/>
  <c r="F7"/>
  <c r="G7"/>
  <c r="D7"/>
  <c r="F6"/>
  <c r="G6"/>
  <c r="D6"/>
  <c r="F5"/>
  <c r="G5"/>
  <c r="D5"/>
  <c r="F4"/>
  <c r="G4"/>
  <c r="D4"/>
  <c r="F3"/>
  <c r="G3"/>
  <c r="D3"/>
  <c r="G2"/>
  <c r="D2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Book:Users:mgordon:research:streams:docs:slice_fission:filterbank.txt" space="1" consecutive="1" delimiter="_">
      <textFields count="4">
        <textField/>
        <textField type="text"/>
        <textField/>
        <textField/>
      </textFields>
    </textPr>
  </connection>
  <connection id="2" name="Connection2" type="6" refreshedVersion="0">
    <textPr fileType="mac" sourceFile="MacBook:Users:mgordon:research:streams:docs:slice_fission:channelvocoder.txt" space="1" consecutive="1" delimiter="_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<sst xmlns="http://schemas.openxmlformats.org/spreadsheetml/2006/main" count="439" uniqueCount="116">
  <si>
    <t>36 Cores</t>
    <phoneticPr fontId="6" type="noConversion"/>
  </si>
  <si>
    <t>64 Cores</t>
    <phoneticPr fontId="6" type="noConversion"/>
  </si>
  <si>
    <t>ChannelVocoder</t>
    <phoneticPr fontId="4" type="noConversion"/>
  </si>
  <si>
    <t>Filterbank</t>
    <phoneticPr fontId="4" type="noConversion"/>
  </si>
  <si>
    <t>FMRadio</t>
    <phoneticPr fontId="4" type="noConversion"/>
  </si>
  <si>
    <t>Benchmark</t>
    <phoneticPr fontId="4" type="noConversion"/>
  </si>
  <si>
    <t>64 Cores</t>
    <phoneticPr fontId="6" type="noConversion"/>
  </si>
  <si>
    <t>FMRadio</t>
    <phoneticPr fontId="6" type="noConversion"/>
  </si>
  <si>
    <t>ChannelVocoder</t>
  </si>
  <si>
    <t>Filterbank</t>
  </si>
  <si>
    <t>FMRadio</t>
  </si>
  <si>
    <t>CGDTP</t>
    <phoneticPr fontId="6" type="noConversion"/>
  </si>
  <si>
    <t>CGSP</t>
    <phoneticPr fontId="6" type="noConversion"/>
  </si>
  <si>
    <t>CGSP + slice fission</t>
    <phoneticPr fontId="6" type="noConversion"/>
  </si>
  <si>
    <t>Geometric Mean</t>
  </si>
  <si>
    <t>Perfect</t>
    <phoneticPr fontId="6" type="noConversion"/>
  </si>
  <si>
    <t>no-state</t>
    <phoneticPr fontId="6" type="noConversion"/>
  </si>
  <si>
    <t>NON IO Push</t>
    <phoneticPr fontId="6" type="noConversion"/>
  </si>
  <si>
    <t>NON IO POP</t>
    <phoneticPr fontId="6" type="noConversion"/>
  </si>
  <si>
    <t>no sharing reduction</t>
    <phoneticPr fontId="6" type="noConversion"/>
  </si>
  <si>
    <t>sharing reduction</t>
    <phoneticPr fontId="6" type="noConversion"/>
  </si>
  <si>
    <t>Steady-State</t>
    <phoneticPr fontId="6" type="noConversion"/>
  </si>
  <si>
    <t>Buffering</t>
    <phoneticPr fontId="6" type="noConversion"/>
  </si>
  <si>
    <t>Total Words</t>
    <phoneticPr fontId="6" type="noConversion"/>
  </si>
  <si>
    <t>GenFiss + SR</t>
    <phoneticPr fontId="4" type="noConversion"/>
  </si>
  <si>
    <t>FMRadio4</t>
  </si>
  <si>
    <t>-O2--unroll0--fixedpoint--profile--dup1</t>
  </si>
  <si>
    <t>-O2--unroll0--fixedpoint--profile--dupthresh10</t>
  </si>
  <si>
    <t>FMRadio1</t>
  </si>
  <si>
    <t>FMRadio6</t>
  </si>
  <si>
    <t>-O2--unroll0--fixedpoint--profile--dupthresh50</t>
  </si>
  <si>
    <t>FMRadio3</t>
  </si>
  <si>
    <t>-O2--unroll0--fixedpoint--profile--dupthresh75</t>
  </si>
  <si>
    <t>Benchmark</t>
    <phoneticPr fontId="4" type="noConversion"/>
  </si>
  <si>
    <t>Options</t>
    <phoneticPr fontId="4" type="noConversion"/>
  </si>
  <si>
    <t>Side</t>
    <phoneticPr fontId="4" type="noConversion"/>
  </si>
  <si>
    <t>Cycles Per Output</t>
    <phoneticPr fontId="4" type="noConversion"/>
  </si>
  <si>
    <t>Tiles</t>
    <phoneticPr fontId="4" type="noConversion"/>
  </si>
  <si>
    <t>Thruput / 100K</t>
    <phoneticPr fontId="4" type="noConversion"/>
  </si>
  <si>
    <t>Speedup over 1x1</t>
    <phoneticPr fontId="4" type="noConversion"/>
  </si>
  <si>
    <t>FilterBank1</t>
  </si>
  <si>
    <t>FilterBank4</t>
  </si>
  <si>
    <t>Thruput per 100K</t>
    <phoneticPr fontId="4" type="noConversion"/>
  </si>
  <si>
    <t>Side</t>
    <phoneticPr fontId="4" type="noConversion"/>
  </si>
  <si>
    <t>ChannelVocoder12</t>
  </si>
  <si>
    <t>ChannelVocoder12</t>
    <phoneticPr fontId="4" type="noConversion"/>
  </si>
  <si>
    <t>No Sharing Reduction</t>
    <phoneticPr fontId="6" type="noConversion"/>
  </si>
  <si>
    <t>Sharing Reduction</t>
    <phoneticPr fontId="6" type="noConversion"/>
  </si>
  <si>
    <t>Benchmark</t>
    <phoneticPr fontId="6" type="noConversion"/>
  </si>
  <si>
    <t>Steady-State</t>
    <phoneticPr fontId="6" type="noConversion"/>
  </si>
  <si>
    <t>Buffering</t>
    <phoneticPr fontId="6" type="noConversion"/>
  </si>
  <si>
    <t>% Comm.</t>
    <phoneticPr fontId="6" type="noConversion"/>
  </si>
  <si>
    <t>Steady-State Multiplication Factor</t>
    <phoneticPr fontId="6" type="noConversion"/>
  </si>
  <si>
    <t>Multiplier</t>
    <phoneticPr fontId="6" type="noConversion"/>
  </si>
  <si>
    <t>Per Core</t>
    <phoneticPr fontId="6" type="noConversion"/>
  </si>
  <si>
    <t>Inter-Core</t>
    <phoneticPr fontId="6" type="noConversion"/>
  </si>
  <si>
    <t>Multipler</t>
    <phoneticPr fontId="6" type="noConversion"/>
  </si>
  <si>
    <t>Per Core</t>
    <phoneticPr fontId="6" type="noConversion"/>
  </si>
  <si>
    <t>Inter-Core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</si>
  <si>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</si>
  <si>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</si>
  <si>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</si>
  <si>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64 Cores</t>
    <phoneticPr fontId="6" type="noConversion"/>
  </si>
  <si>
    <t>21.1 KB</t>
    <phoneticPr fontId="6" type="noConversion"/>
  </si>
  <si>
    <t>ChannelVocoder</t>
    <phoneticPr fontId="6" type="noConversion"/>
  </si>
  <si>
    <t>4.4 KB</t>
    <phoneticPr fontId="6" type="noConversion"/>
  </si>
  <si>
    <t>18.5 KB</t>
    <phoneticPr fontId="6" type="noConversion"/>
  </si>
  <si>
    <t>FMRadio</t>
    <phoneticPr fontId="6" type="noConversion"/>
  </si>
  <si>
    <t>3.4 KB</t>
    <phoneticPr fontId="6" type="noConversion"/>
  </si>
  <si>
    <t>21.4 KB</t>
    <phoneticPr fontId="6" type="noConversion"/>
  </si>
  <si>
    <t>Filterbank</t>
    <phoneticPr fontId="6" type="noConversion"/>
  </si>
  <si>
    <t>Benchmark</t>
    <phoneticPr fontId="6" type="noConversion"/>
  </si>
  <si>
    <t>Steady-State</t>
    <phoneticPr fontId="6" type="noConversion"/>
  </si>
  <si>
    <t>Buffering</t>
    <phoneticPr fontId="6" type="noConversion"/>
  </si>
  <si>
    <t>% Comm.</t>
    <phoneticPr fontId="6" type="noConversion"/>
  </si>
  <si>
    <t>Steady-State Multiplication Factor</t>
    <phoneticPr fontId="6" type="noConversion"/>
  </si>
  <si>
    <t>Multiplier</t>
    <phoneticPr fontId="6" type="noConversion"/>
  </si>
  <si>
    <t>Per Core</t>
    <phoneticPr fontId="6" type="noConversion"/>
  </si>
  <si>
    <t>Inter-Core</t>
    <phoneticPr fontId="6" type="noConversion"/>
  </si>
  <si>
    <t>4 Cores</t>
    <phoneticPr fontId="6" type="noConversion"/>
  </si>
  <si>
    <t>16 Cores</t>
    <phoneticPr fontId="6" type="noConversion"/>
  </si>
  <si>
    <t>36 Cores</t>
    <phoneticPr fontId="6" type="noConversion"/>
  </si>
  <si>
    <t>Multipler</t>
    <phoneticPr fontId="6" type="noConversion"/>
  </si>
  <si>
    <t>ChannelVocoder</t>
    <phoneticPr fontId="6" type="noConversion"/>
  </si>
  <si>
    <t>21.1 KB</t>
    <phoneticPr fontId="6" type="noConversion"/>
  </si>
  <si>
    <t>FMRadio</t>
    <phoneticPr fontId="6" type="noConversion"/>
  </si>
  <si>
    <t>4.4 KB</t>
    <phoneticPr fontId="6" type="noConversion"/>
  </si>
  <si>
    <t>18.5 KB</t>
    <phoneticPr fontId="6" type="noConversion"/>
  </si>
  <si>
    <t>Filterbank</t>
    <phoneticPr fontId="6" type="noConversion"/>
  </si>
  <si>
    <t>3.4 KB</t>
    <phoneticPr fontId="6" type="noConversion"/>
  </si>
  <si>
    <t>21.4 KB</t>
    <phoneticPr fontId="6" type="noConversion"/>
  </si>
  <si>
    <t>No Sharing Reduction</t>
    <phoneticPr fontId="6" type="noConversion"/>
  </si>
  <si>
    <t>Sharing Reduction</t>
    <phoneticPr fontId="6" type="noConversion"/>
  </si>
  <si>
    <t>64 Cores</t>
    <phoneticPr fontId="6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</si>
  <si>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4" type="noConversion"/>
  </si>
  <si>
    <r>
      <t>-</t>
    </r>
    <r>
      <rPr>
        <sz val="10"/>
        <color indexed="206"/>
        <rFont val="Verdana"/>
      </rPr>
      <t>O2</t>
    </r>
    <r>
      <rPr>
        <sz val="10"/>
        <rFont val="Verdana"/>
      </rPr>
      <t>--unroll0--fixedpoint--profile--dupthresh75</t>
    </r>
    <phoneticPr fontId="4" type="noConversion"/>
  </si>
  <si>
    <t>DupDec</t>
    <phoneticPr fontId="4" type="noConversion"/>
  </si>
  <si>
    <t>BitonicSort</t>
    <phoneticPr fontId="4" type="noConversion"/>
  </si>
  <si>
    <t xml:space="preserve"> </t>
    <phoneticPr fontId="4" type="noConversion"/>
  </si>
  <si>
    <t>DCT</t>
    <phoneticPr fontId="4" type="noConversion"/>
  </si>
  <si>
    <t>DES</t>
    <phoneticPr fontId="4" type="noConversion"/>
  </si>
  <si>
    <t>FFT</t>
    <phoneticPr fontId="4" type="noConversion"/>
  </si>
  <si>
    <t>Serpent</t>
    <phoneticPr fontId="4" type="noConversion"/>
  </si>
  <si>
    <t>TDE</t>
    <phoneticPr fontId="4" type="noConversion"/>
  </si>
  <si>
    <t>Benchmark</t>
    <phoneticPr fontId="6" type="noConversion"/>
  </si>
  <si>
    <t>Steady-State Multiplication Factor</t>
    <phoneticPr fontId="6" type="noConversion"/>
  </si>
  <si>
    <t>DupDec</t>
    <phoneticPr fontId="6" type="noConversion"/>
  </si>
  <si>
    <t>GenFiss</t>
    <phoneticPr fontId="6" type="noConversion"/>
  </si>
  <si>
    <t>GenFiss + SR</t>
    <phoneticPr fontId="6" type="noConversion"/>
  </si>
  <si>
    <t>Filterbank</t>
    <phoneticPr fontId="6" type="noConversion"/>
  </si>
  <si>
    <t>FMRadio</t>
    <phoneticPr fontId="6" type="noConversion"/>
  </si>
  <si>
    <t>ChannelVocoder</t>
    <phoneticPr fontId="6" type="noConversion"/>
  </si>
  <si>
    <t>FMRadio</t>
    <phoneticPr fontId="6" type="noConversion"/>
  </si>
  <si>
    <t>Filterbank</t>
    <phoneticPr fontId="6" type="noConversion"/>
  </si>
  <si>
    <t>4 Cores</t>
    <phoneticPr fontId="6" type="noConversion"/>
  </si>
  <si>
    <t>16 Cores</t>
    <phoneticPr fontId="6" type="noConversion"/>
  </si>
</sst>
</file>

<file path=xl/styles.xml><?xml version="1.0" encoding="utf-8"?>
<styleSheet xmlns="http://schemas.openxmlformats.org/spreadsheetml/2006/main">
  <numFmts count="1">
    <numFmt numFmtId="164" formatCode="0.0%"/>
  </numFmts>
  <fonts count="14">
    <font>
      <sz val="10"/>
      <name val="Verdana"/>
    </font>
    <font>
      <sz val="10"/>
      <name val="Arial"/>
    </font>
    <font>
      <b/>
      <sz val="10"/>
      <name val="Arial"/>
    </font>
    <font>
      <b/>
      <sz val="10"/>
      <name val="Verdana"/>
    </font>
    <font>
      <sz val="8"/>
      <name val="Verdana"/>
    </font>
    <font>
      <sz val="10"/>
      <color indexed="206"/>
      <name val="Verdana"/>
    </font>
    <font>
      <sz val="8"/>
      <name val="Arial"/>
    </font>
    <font>
      <sz val="11"/>
      <name val="Arial"/>
    </font>
    <font>
      <b/>
      <sz val="11"/>
      <name val="Arial"/>
    </font>
    <font>
      <sz val="10"/>
      <name val="Verdana"/>
    </font>
    <font>
      <sz val="9"/>
      <name val="Verdana"/>
    </font>
    <font>
      <b/>
      <sz val="9"/>
      <name val="Arial"/>
    </font>
    <font>
      <sz val="9"/>
      <name val="Arial"/>
    </font>
    <font>
      <b/>
      <sz val="9"/>
      <name val="Verdana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8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/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/>
    <xf numFmtId="0" fontId="10" fillId="0" borderId="0" xfId="0" applyFont="1"/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0" fillId="0" borderId="6" xfId="0" applyFont="1" applyBorder="1" applyAlignment="1"/>
    <xf numFmtId="0" fontId="11" fillId="0" borderId="2" xfId="0" applyFont="1" applyBorder="1"/>
    <xf numFmtId="0" fontId="11" fillId="0" borderId="7" xfId="0" applyFont="1" applyBorder="1" applyAlignment="1">
      <alignment horizontal="center"/>
    </xf>
    <xf numFmtId="0" fontId="11" fillId="0" borderId="7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164" fontId="12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4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12" fillId="0" borderId="8" xfId="0" applyFont="1" applyBorder="1" applyAlignment="1">
      <alignment horizontal="left"/>
    </xf>
    <xf numFmtId="0" fontId="11" fillId="0" borderId="13" xfId="0" applyFont="1" applyBorder="1"/>
    <xf numFmtId="0" fontId="11" fillId="0" borderId="9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4" fontId="12" fillId="0" borderId="4" xfId="0" applyNumberFormat="1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164" fontId="12" fillId="0" borderId="15" xfId="0" applyNumberFormat="1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164" fontId="12" fillId="0" borderId="10" xfId="0" applyNumberFormat="1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0" fillId="0" borderId="18" xfId="0" applyBorder="1"/>
    <xf numFmtId="0" fontId="11" fillId="0" borderId="21" xfId="0" applyFont="1" applyBorder="1"/>
    <xf numFmtId="0" fontId="12" fillId="0" borderId="27" xfId="0" applyFont="1" applyBorder="1" applyAlignment="1">
      <alignment horizontal="left"/>
    </xf>
    <xf numFmtId="0" fontId="11" fillId="0" borderId="25" xfId="0" applyFont="1" applyBorder="1"/>
    <xf numFmtId="0" fontId="13" fillId="0" borderId="26" xfId="0" applyFont="1" applyBorder="1"/>
    <xf numFmtId="0" fontId="10" fillId="0" borderId="22" xfId="0" applyFont="1" applyBorder="1"/>
    <xf numFmtId="0" fontId="10" fillId="0" borderId="5" xfId="0" applyFont="1" applyBorder="1" applyAlignment="1"/>
    <xf numFmtId="0" fontId="10" fillId="0" borderId="23" xfId="0" applyFont="1" applyBorder="1" applyAlignment="1"/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5" xfId="0" applyFont="1" applyBorder="1" applyAlignment="1"/>
    <xf numFmtId="0" fontId="9" fillId="0" borderId="6" xfId="0" applyFont="1" applyBorder="1" applyAlignment="1"/>
    <xf numFmtId="0" fontId="11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5" xfId="0" applyFont="1" applyBorder="1" applyAlignment="1"/>
    <xf numFmtId="0" fontId="10" fillId="0" borderId="6" xfId="0" applyFont="1" applyBorder="1" applyAlignment="1"/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3" fillId="0" borderId="0" xfId="0" applyFont="1" applyBorder="1"/>
    <xf numFmtId="0" fontId="0" fillId="0" borderId="0" xfId="0" applyBorder="1"/>
    <xf numFmtId="0" fontId="13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164" fontId="12" fillId="0" borderId="24" xfId="0" applyNumberFormat="1" applyFont="1" applyBorder="1" applyAlignment="1">
      <alignment horizontal="center"/>
    </xf>
    <xf numFmtId="1" fontId="12" fillId="0" borderId="9" xfId="0" applyNumberFormat="1" applyFont="1" applyBorder="1" applyAlignment="1">
      <alignment horizontal="center"/>
    </xf>
    <xf numFmtId="1" fontId="12" fillId="0" borderId="3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connections" Target="connections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819007585264818"/>
          <c:y val="0.0239685658153242"/>
          <c:w val="0.876491343024999"/>
          <c:h val="0.85988212180746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4925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433406344"/>
        <c:axId val="433415352"/>
      </c:lineChart>
      <c:catAx>
        <c:axId val="433406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415352"/>
        <c:crosses val="autoZero"/>
        <c:auto val="1"/>
        <c:lblAlgn val="ctr"/>
        <c:lblOffset val="100"/>
      </c:catAx>
      <c:valAx>
        <c:axId val="4334153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406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9957686882934"/>
          <c:y val="0.0403479108333462"/>
          <c:w val="0.176675977653631"/>
          <c:h val="0.416357223519948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3"/>
          <c:order val="1"/>
          <c:tx>
            <c:v>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rgbClr val="C3D69B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431920280"/>
        <c:axId val="431928984"/>
      </c:lineChart>
      <c:catAx>
        <c:axId val="431920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1928984"/>
        <c:crosses val="autoZero"/>
        <c:auto val="1"/>
        <c:lblAlgn val="ctr"/>
        <c:lblOffset val="100"/>
      </c:catAx>
      <c:valAx>
        <c:axId val="4319289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1920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FMRadio!$G$3:$G$6</c:f>
              <c:numCache>
                <c:formatCode>General</c:formatCode>
                <c:ptCount val="4"/>
                <c:pt idx="0">
                  <c:v>2.569084787266605</c:v>
                </c:pt>
                <c:pt idx="1">
                  <c:v>8.86480777355302</c:v>
                </c:pt>
                <c:pt idx="2">
                  <c:v>17.21328958162428</c:v>
                </c:pt>
                <c:pt idx="3">
                  <c:v>25.93695920889988</c:v>
                </c:pt>
              </c:numCache>
            </c:numRef>
          </c:val>
        </c:ser>
        <c:ser>
          <c:idx val="1"/>
          <c:order val="1"/>
          <c:tx>
            <c:strRef>
              <c:f>FMRadio!$B$12</c:f>
              <c:strCache>
                <c:ptCount val="1"/>
                <c:pt idx="0">
                  <c:v>-O2--unroll0--fixedpoint--profile--dupthresh50</c:v>
                </c:pt>
              </c:strCache>
            </c:strRef>
          </c:tx>
          <c:val>
            <c:numRef>
              <c:f>FMRadio!$G$10:$G$13</c:f>
              <c:numCache>
                <c:formatCode>General</c:formatCode>
                <c:ptCount val="4"/>
                <c:pt idx="0">
                  <c:v>3.447465702784852</c:v>
                </c:pt>
                <c:pt idx="1">
                  <c:v>15.29373177842566</c:v>
                </c:pt>
                <c:pt idx="2">
                  <c:v>32.65836575875486</c:v>
                </c:pt>
                <c:pt idx="3">
                  <c:v>57.96408839779006</c:v>
                </c:pt>
              </c:numCache>
            </c:numRef>
          </c:val>
        </c:ser>
        <c:ser>
          <c:idx val="0"/>
          <c:order val="2"/>
          <c:tx>
            <c:v>Perfect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31962904"/>
        <c:axId val="431965960"/>
      </c:lineChart>
      <c:catAx>
        <c:axId val="431962904"/>
        <c:scaling>
          <c:orientation val="minMax"/>
        </c:scaling>
        <c:axPos val="b"/>
        <c:numFmt formatCode="General" sourceLinked="1"/>
        <c:tickLblPos val="nextTo"/>
        <c:crossAx val="431965960"/>
        <c:crosses val="autoZero"/>
        <c:auto val="1"/>
        <c:lblAlgn val="ctr"/>
        <c:lblOffset val="100"/>
      </c:catAx>
      <c:valAx>
        <c:axId val="431965960"/>
        <c:scaling>
          <c:orientation val="minMax"/>
        </c:scaling>
        <c:axPos val="l"/>
        <c:majorGridlines/>
        <c:numFmt formatCode="General" sourceLinked="1"/>
        <c:tickLblPos val="nextTo"/>
        <c:crossAx val="431962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FMRadio!$G$20:$G$23</c:f>
              <c:numCache>
                <c:formatCode>General</c:formatCode>
                <c:ptCount val="4"/>
                <c:pt idx="0">
                  <c:v>2.465530365712394</c:v>
                </c:pt>
                <c:pt idx="1">
                  <c:v>8.854867467015335</c:v>
                </c:pt>
                <c:pt idx="2">
                  <c:v>13.93751169317119</c:v>
                </c:pt>
                <c:pt idx="3">
                  <c:v>26.57723867285052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FMRadio!$G$29:$G$32</c:f>
              <c:numCache>
                <c:formatCode>General</c:formatCode>
                <c:ptCount val="4"/>
                <c:pt idx="0">
                  <c:v>3.681905797459596</c:v>
                </c:pt>
                <c:pt idx="1">
                  <c:v>15.05578011317704</c:v>
                </c:pt>
                <c:pt idx="2">
                  <c:v>33.18307349665924</c:v>
                </c:pt>
                <c:pt idx="3">
                  <c:v>60.32064777327935</c:v>
                </c:pt>
              </c:numCache>
            </c:numRef>
          </c:val>
        </c:ser>
        <c:marker val="1"/>
        <c:axId val="431989288"/>
        <c:axId val="431992344"/>
      </c:lineChart>
      <c:catAx>
        <c:axId val="431989288"/>
        <c:scaling>
          <c:orientation val="minMax"/>
        </c:scaling>
        <c:axPos val="b"/>
        <c:numFmt formatCode="General" sourceLinked="1"/>
        <c:tickLblPos val="nextTo"/>
        <c:crossAx val="431992344"/>
        <c:crosses val="autoZero"/>
        <c:auto val="1"/>
        <c:lblAlgn val="ctr"/>
        <c:lblOffset val="100"/>
      </c:catAx>
      <c:valAx>
        <c:axId val="431992344"/>
        <c:scaling>
          <c:orientation val="minMax"/>
        </c:scaling>
        <c:axPos val="l"/>
        <c:majorGridlines/>
        <c:numFmt formatCode="General" sourceLinked="1"/>
        <c:tickLblPos val="nextTo"/>
        <c:crossAx val="4319892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FMRadio!$G$35:$G$38</c:f>
              <c:numCache>
                <c:formatCode>General</c:formatCode>
                <c:ptCount val="4"/>
                <c:pt idx="0">
                  <c:v>2.634356851798376</c:v>
                </c:pt>
                <c:pt idx="1">
                  <c:v>9.478757792657586</c:v>
                </c:pt>
                <c:pt idx="2">
                  <c:v>16.64403000202716</c:v>
                </c:pt>
                <c:pt idx="3">
                  <c:v>33.45762021189894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val>
            <c:numRef>
              <c:f>FMRadio!$G$42:$G$45</c:f>
              <c:numCache>
                <c:formatCode>General</c:formatCode>
                <c:ptCount val="4"/>
                <c:pt idx="0">
                  <c:v>3.722569822270584</c:v>
                </c:pt>
                <c:pt idx="1">
                  <c:v>14.36406578026592</c:v>
                </c:pt>
                <c:pt idx="2">
                  <c:v>33.66338663386634</c:v>
                </c:pt>
                <c:pt idx="3">
                  <c:v>57.49649859943978</c:v>
                </c:pt>
              </c:numCache>
            </c:numRef>
          </c:val>
        </c:ser>
        <c:marker val="1"/>
        <c:axId val="444619304"/>
        <c:axId val="444622360"/>
      </c:lineChart>
      <c:catAx>
        <c:axId val="444619304"/>
        <c:scaling>
          <c:orientation val="minMax"/>
        </c:scaling>
        <c:axPos val="b"/>
        <c:numFmt formatCode="General" sourceLinked="1"/>
        <c:tickLblPos val="nextTo"/>
        <c:crossAx val="444622360"/>
        <c:crosses val="autoZero"/>
        <c:auto val="1"/>
        <c:lblAlgn val="ctr"/>
        <c:lblOffset val="100"/>
      </c:catAx>
      <c:valAx>
        <c:axId val="444622360"/>
        <c:scaling>
          <c:orientation val="minMax"/>
        </c:scaling>
        <c:axPos val="l"/>
        <c:majorGridlines/>
        <c:numFmt formatCode="General" sourceLinked="1"/>
        <c:tickLblPos val="nextTo"/>
        <c:crossAx val="444619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2"/>
          <c:order val="0"/>
          <c:tx>
            <c:strRef>
              <c:f>FMRadio!$B$3</c:f>
              <c:strCache>
                <c:ptCount val="1"/>
                <c:pt idx="0">
                  <c:v>-O2--unroll0--fixedpoint--profile--dup1</c:v>
                </c:pt>
              </c:strCache>
            </c:strRef>
          </c:tx>
          <c:cat>
            <c:numRef>
              <c:f>FMRadio!$D$3:$D$6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1"/>
          <c:order val="1"/>
          <c:tx>
            <c:strRef>
              <c:f>FMRadio!$B$29</c:f>
              <c:strCache>
                <c:ptCount val="1"/>
                <c:pt idx="0">
                  <c:v>-O2--unroll0--fixedpoint--profile--dupthresh75</c:v>
                </c:pt>
              </c:strCache>
            </c:strRef>
          </c:tx>
          <c:spPr>
            <a:ln>
              <a:prstDash val="sysDash"/>
            </a:ln>
          </c:spP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ser>
          <c:idx val="0"/>
          <c:order val="2"/>
          <c:tx>
            <c:v>Perfect</c:v>
          </c:tx>
          <c:val>
            <c:numRef>
              <c:f>FMRadio!$D$48:$D$51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marker val="1"/>
        <c:axId val="444649448"/>
        <c:axId val="444652504"/>
      </c:lineChart>
      <c:catAx>
        <c:axId val="444649448"/>
        <c:scaling>
          <c:orientation val="minMax"/>
        </c:scaling>
        <c:axPos val="b"/>
        <c:numFmt formatCode="General" sourceLinked="1"/>
        <c:tickLblPos val="nextTo"/>
        <c:crossAx val="444652504"/>
        <c:crosses val="autoZero"/>
        <c:auto val="1"/>
        <c:lblAlgn val="ctr"/>
        <c:lblOffset val="100"/>
      </c:catAx>
      <c:valAx>
        <c:axId val="444652504"/>
        <c:scaling>
          <c:orientation val="minMax"/>
        </c:scaling>
        <c:axPos val="l"/>
        <c:majorGridlines/>
        <c:numFmt formatCode="General" sourceLinked="1"/>
        <c:tickLblPos val="nextTo"/>
        <c:crossAx val="4446494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46184656605424"/>
          <c:y val="0.0318573199183435"/>
          <c:w val="0.88131893661807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FMRadio!$G$48:$G$51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2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FMRadio!$I$76:$I$79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FMRadio!$G$54:$G$57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44725240"/>
        <c:axId val="444734104"/>
      </c:lineChart>
      <c:catAx>
        <c:axId val="444725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44734104"/>
        <c:crosses val="autoZero"/>
        <c:auto val="1"/>
        <c:lblAlgn val="ctr"/>
        <c:lblOffset val="100"/>
      </c:catAx>
      <c:valAx>
        <c:axId val="444734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44725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173649059492563"/>
          <c:h val="0.19887587427595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Serpent!$G$3:$G$6</c:f>
              <c:numCache>
                <c:formatCode>General</c:formatCode>
                <c:ptCount val="4"/>
                <c:pt idx="0">
                  <c:v>5.28</c:v>
                </c:pt>
                <c:pt idx="1">
                  <c:v>15.52941176470588</c:v>
                </c:pt>
                <c:pt idx="2">
                  <c:v>34.50980392156863</c:v>
                </c:pt>
                <c:pt idx="3">
                  <c:v>58.66666666666666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44750392"/>
        <c:axId val="444772200"/>
      </c:lineChart>
      <c:catAx>
        <c:axId val="444750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4772200"/>
        <c:crosses val="autoZero"/>
        <c:auto val="1"/>
        <c:lblAlgn val="ctr"/>
        <c:lblOffset val="100"/>
      </c:catAx>
      <c:valAx>
        <c:axId val="444772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4750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TDE!$G$3:$G$6</c:f>
              <c:numCache>
                <c:formatCode>General</c:formatCode>
                <c:ptCount val="4"/>
                <c:pt idx="0">
                  <c:v>3.994594594594595</c:v>
                </c:pt>
                <c:pt idx="1">
                  <c:v>14.49019607843137</c:v>
                </c:pt>
                <c:pt idx="2">
                  <c:v>25.05084745762712</c:v>
                </c:pt>
                <c:pt idx="3">
                  <c:v>50.9655172413793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44799432"/>
        <c:axId val="444821256"/>
      </c:lineChart>
      <c:catAx>
        <c:axId val="444799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4821256"/>
        <c:crosses val="autoZero"/>
        <c:auto val="1"/>
        <c:lblAlgn val="ctr"/>
        <c:lblOffset val="100"/>
      </c:catAx>
      <c:valAx>
        <c:axId val="4448212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44799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02142746862524"/>
          <c:y val="0.0433654409703641"/>
          <c:w val="0.899707977679261"/>
          <c:h val="0.827700226792039"/>
        </c:manualLayout>
      </c:layout>
      <c:barChart>
        <c:barDir val="col"/>
        <c:grouping val="clustered"/>
        <c:ser>
          <c:idx val="0"/>
          <c:order val="0"/>
          <c:tx>
            <c:strRef>
              <c:f>SMP!$B$1</c:f>
              <c:strCache>
                <c:ptCount val="1"/>
                <c:pt idx="0">
                  <c:v>DupDec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SMP!$B$2:$B$4</c:f>
              <c:numCache>
                <c:formatCode>General</c:formatCode>
                <c:ptCount val="3"/>
                <c:pt idx="0">
                  <c:v>6.8</c:v>
                </c:pt>
                <c:pt idx="1">
                  <c:v>7.6</c:v>
                </c:pt>
                <c:pt idx="2">
                  <c:v>1.4</c:v>
                </c:pt>
              </c:numCache>
            </c:numRef>
          </c:val>
        </c:ser>
        <c:ser>
          <c:idx val="1"/>
          <c:order val="1"/>
          <c:tx>
            <c:strRef>
              <c:f>SMP!$C$1</c:f>
              <c:strCache>
                <c:ptCount val="1"/>
                <c:pt idx="0">
                  <c:v>GenFiss + SR</c:v>
                </c:pt>
              </c:strCache>
            </c:strRef>
          </c:tx>
          <c:spPr>
            <a:solidFill>
              <a:srgbClr val="F79646"/>
            </a:solidFill>
            <a:ln>
              <a:solidFill>
                <a:srgbClr val="F79646"/>
              </a:solidFill>
            </a:ln>
          </c:spPr>
          <c:cat>
            <c:strRef>
              <c:f>SMP!$A$2:$A$4</c:f>
              <c:strCache>
                <c:ptCount val="3"/>
                <c:pt idx="0">
                  <c:v>ChannelVocoder</c:v>
                </c:pt>
                <c:pt idx="1">
                  <c:v>Filterbank</c:v>
                </c:pt>
                <c:pt idx="2">
                  <c:v>FMRadio</c:v>
                </c:pt>
              </c:strCache>
            </c:strRef>
          </c:cat>
          <c:val>
            <c:numRef>
              <c:f>SMP!$C$2:$C$4</c:f>
              <c:numCache>
                <c:formatCode>General</c:formatCode>
                <c:ptCount val="3"/>
                <c:pt idx="0">
                  <c:v>15.0</c:v>
                </c:pt>
                <c:pt idx="1">
                  <c:v>20.2</c:v>
                </c:pt>
                <c:pt idx="2">
                  <c:v>18.3</c:v>
                </c:pt>
              </c:numCache>
            </c:numRef>
          </c:val>
        </c:ser>
        <c:axId val="444896680"/>
        <c:axId val="444899736"/>
      </c:barChart>
      <c:catAx>
        <c:axId val="444896680"/>
        <c:scaling>
          <c:orientation val="minMax"/>
        </c:scaling>
        <c:axPos val="b"/>
        <c:tickLblPos val="nextTo"/>
        <c:crossAx val="444899736"/>
        <c:crosses val="autoZero"/>
        <c:auto val="1"/>
        <c:lblAlgn val="ctr"/>
        <c:lblOffset val="100"/>
      </c:catAx>
      <c:valAx>
        <c:axId val="444899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16-Core Speedup Over </a:t>
                </a:r>
              </a:p>
              <a:p>
                <a:pPr>
                  <a:defRPr/>
                </a:pPr>
                <a:r>
                  <a:rPr lang="en-US"/>
                  <a:t>Single Core (SMP)</a:t>
                </a:r>
              </a:p>
            </c:rich>
          </c:tx>
        </c:title>
        <c:numFmt formatCode="General" sourceLinked="1"/>
        <c:tickLblPos val="nextTo"/>
        <c:crossAx val="444896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3433028815323"/>
          <c:y val="0.0576802644567388"/>
          <c:w val="0.115577935935578"/>
          <c:h val="0.138350129703175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05585779050346"/>
          <c:y val="0.0237068965517241"/>
          <c:w val="0.843226479101179"/>
          <c:h val="0.862033159109422"/>
        </c:manualLayout>
      </c:layout>
      <c:lineChart>
        <c:grouping val="standard"/>
        <c:ser>
          <c:idx val="0"/>
          <c:order val="0"/>
          <c:tx>
            <c:v>ChannelVocoder - DupDec</c:v>
          </c:tx>
          <c:spPr>
            <a:ln>
              <a:prstDash val="sysDot"/>
            </a:ln>
          </c:spPr>
          <c:marker>
            <c:symbol val="square"/>
            <c:size val="7"/>
          </c:marker>
          <c:cat>
            <c:numRef>
              <c:f>pldi!$A$4:$A$7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pldi!$B$4:$B$7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1"/>
          <c:order val="1"/>
          <c:tx>
            <c:v>Filterbank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pldi!$B$12:$B$15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2"/>
          <c:order val="2"/>
          <c:tx>
            <c:v>FMRadio DupDec</c:v>
          </c:tx>
          <c:spPr>
            <a:ln>
              <a:prstDash val="sysDot"/>
            </a:ln>
          </c:spPr>
          <c:marker>
            <c:symbol val="square"/>
            <c:size val="7"/>
          </c:marker>
          <c:val>
            <c:numRef>
              <c:f>pldi!$B$21:$B$24</c:f>
              <c:numCache>
                <c:formatCode>General</c:formatCode>
                <c:ptCount val="4"/>
                <c:pt idx="0">
                  <c:v>2.759977503749375</c:v>
                </c:pt>
                <c:pt idx="1">
                  <c:v>10.10224153705398</c:v>
                </c:pt>
                <c:pt idx="2">
                  <c:v>16.31584780199483</c:v>
                </c:pt>
                <c:pt idx="3">
                  <c:v>29.66883116883116</c:v>
                </c:pt>
              </c:numCache>
            </c:numRef>
          </c:val>
        </c:ser>
        <c:ser>
          <c:idx val="3"/>
          <c:order val="3"/>
          <c:tx>
            <c:v>ChannelVocoder - GenFiss</c:v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pldi!$C$4:$C$7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4"/>
          <c:order val="4"/>
          <c:tx>
            <c:v>Filterbank GenFiss</c:v>
          </c:tx>
          <c:spPr>
            <a:ln>
              <a:solidFill>
                <a:schemeClr val="accent2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pldi!$C$12:$C$15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5"/>
          <c:order val="5"/>
          <c:tx>
            <c:v>FMRadio GenFiss</c:v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triang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pldi!$C$21:$C$24</c:f>
              <c:numCache>
                <c:formatCode>General</c:formatCode>
                <c:ptCount val="4"/>
                <c:pt idx="0">
                  <c:v>3.9</c:v>
                </c:pt>
                <c:pt idx="1">
                  <c:v>13.0</c:v>
                </c:pt>
                <c:pt idx="2">
                  <c:v>32.0</c:v>
                </c:pt>
                <c:pt idx="3">
                  <c:v>57.0</c:v>
                </c:pt>
              </c:numCache>
            </c:numRef>
          </c:val>
        </c:ser>
        <c:ser>
          <c:idx val="6"/>
          <c:order val="6"/>
          <c:tx>
            <c:v>ChannelVocoder - GenFiss + SR</c:v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pldi!$D$4:$D$7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7"/>
          <c:order val="7"/>
          <c:tx>
            <c:v>Filterbank - GenFiss + SR</c:v>
          </c:tx>
          <c:spPr>
            <a:ln>
              <a:solidFill>
                <a:schemeClr val="accent2"/>
              </a:solidFill>
            </a:ln>
          </c:spPr>
          <c:marker>
            <c:symbol val="circle"/>
            <c:size val="7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pldi!$D$12:$D$15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ser>
          <c:idx val="8"/>
          <c:order val="8"/>
          <c:tx>
            <c:v>FMRadio - GenFiss + SR</c:v>
          </c:tx>
          <c:spPr>
            <a:ln>
              <a:solidFill>
                <a:schemeClr val="accent3"/>
              </a:solidFill>
            </a:ln>
          </c:spPr>
          <c:marker>
            <c:symbol val="circle"/>
            <c:size val="7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pldi!$D$21:$D$24</c:f>
              <c:numCache>
                <c:formatCode>General</c:formatCode>
                <c:ptCount val="4"/>
                <c:pt idx="0">
                  <c:v>4.160156985871271</c:v>
                </c:pt>
                <c:pt idx="1">
                  <c:v>16.63749372174787</c:v>
                </c:pt>
                <c:pt idx="2">
                  <c:v>37.44023735518508</c:v>
                </c:pt>
                <c:pt idx="3">
                  <c:v>66.58341708542714</c:v>
                </c:pt>
              </c:numCache>
            </c:numRef>
          </c:val>
        </c:ser>
        <c:marker val="1"/>
        <c:axId val="444975544"/>
        <c:axId val="444984424"/>
      </c:lineChart>
      <c:catAx>
        <c:axId val="444975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4984424"/>
        <c:crosses val="autoZero"/>
        <c:auto val="1"/>
        <c:lblAlgn val="ctr"/>
        <c:lblOffset val="100"/>
      </c:catAx>
      <c:valAx>
        <c:axId val="4449844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Throughput Speedup Over Single Core</a:t>
                </a:r>
              </a:p>
            </c:rich>
          </c:tx>
          <c:layout>
            <c:manualLayout>
              <c:xMode val="edge"/>
              <c:yMode val="edge"/>
              <c:x val="0.0110423993443507"/>
              <c:y val="0.12927555661145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44975544"/>
        <c:crosses val="autoZero"/>
        <c:crossBetween val="between"/>
      </c:valAx>
    </c:plotArea>
    <c:plotVisOnly val="1"/>
  </c:chart>
  <c:txPr>
    <a:bodyPr/>
    <a:lstStyle/>
    <a:p>
      <a:pPr>
        <a:defRPr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0981299511309189"/>
          <c:y val="0.0278538812785388"/>
          <c:w val="0.884419366016274"/>
          <c:h val="0.890593607305936"/>
        </c:manualLayout>
      </c:layout>
      <c:lineChart>
        <c:grouping val="standard"/>
        <c:ser>
          <c:idx val="0"/>
          <c:order val="0"/>
          <c:tx>
            <c:strRef>
              <c:f>DefenseII!$A$1</c:f>
              <c:strCache>
                <c:ptCount val="1"/>
                <c:pt idx="0">
                  <c:v>Perfect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prstDash val="sys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DefenseII!$B$1:$E$1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DefenseII!$A$2</c:f>
              <c:strCache>
                <c:ptCount val="1"/>
                <c:pt idx="0">
                  <c:v>ChannelVocoder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DefenseII!$B$2:$E$2</c:f>
              <c:numCache>
                <c:formatCode>General</c:formatCode>
                <c:ptCount val="4"/>
                <c:pt idx="0">
                  <c:v>2.0</c:v>
                </c:pt>
                <c:pt idx="1">
                  <c:v>7.0</c:v>
                </c:pt>
                <c:pt idx="2">
                  <c:v>18.0</c:v>
                </c:pt>
                <c:pt idx="3">
                  <c:v>37.0</c:v>
                </c:pt>
              </c:numCache>
            </c:numRef>
          </c:val>
        </c:ser>
        <c:ser>
          <c:idx val="3"/>
          <c:order val="3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5"/>
          <c:order val="5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6"/>
          <c:order val="6"/>
          <c:tx>
            <c:strRef>
              <c:f>DefenseII!$A$3</c:f>
              <c:strCache>
                <c:ptCount val="1"/>
                <c:pt idx="0">
                  <c:v>Filterbank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DefenseII!$B$3:$E$3</c:f>
              <c:numCache>
                <c:formatCode>General</c:formatCode>
                <c:ptCount val="4"/>
                <c:pt idx="0">
                  <c:v>2.7</c:v>
                </c:pt>
                <c:pt idx="1">
                  <c:v>9.0</c:v>
                </c:pt>
                <c:pt idx="2">
                  <c:v>19.0</c:v>
                </c:pt>
                <c:pt idx="3">
                  <c:v>31.4</c:v>
                </c:pt>
              </c:numCache>
            </c:numRef>
          </c:val>
        </c:ser>
        <c:ser>
          <c:idx val="7"/>
          <c:order val="7"/>
          <c:tx>
            <c:strRef>
              <c:f>DefenseII!$A$4</c:f>
              <c:strCache>
                <c:ptCount val="1"/>
                <c:pt idx="0">
                  <c:v>FMRadio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DefenseII!$B$4:$E$4</c:f>
              <c:numCache>
                <c:formatCode>General</c:formatCode>
                <c:ptCount val="4"/>
                <c:pt idx="0">
                  <c:v>2.8</c:v>
                </c:pt>
                <c:pt idx="1">
                  <c:v>10.1</c:v>
                </c:pt>
                <c:pt idx="2">
                  <c:v>16.3</c:v>
                </c:pt>
                <c:pt idx="3">
                  <c:v>30.0</c:v>
                </c:pt>
              </c:numCache>
            </c:numRef>
          </c:val>
        </c:ser>
        <c:ser>
          <c:idx val="8"/>
          <c:order val="8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9"/>
          <c:order val="9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DefenseII!#REF!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DefenseII!$I$1:$L$1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DefenseII!#REF!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marker val="1"/>
        <c:axId val="433514200"/>
        <c:axId val="433521432"/>
      </c:lineChart>
      <c:catAx>
        <c:axId val="433514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521432"/>
        <c:crosses val="autoZero"/>
        <c:auto val="1"/>
        <c:lblAlgn val="ctr"/>
        <c:lblOffset val="100"/>
      </c:catAx>
      <c:valAx>
        <c:axId val="43352143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514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015174506829"/>
          <c:y val="0.034919853768279"/>
          <c:w val="0.449924127465857"/>
          <c:h val="0.231067054118235"/>
        </c:manualLayout>
      </c:layout>
      <c:spPr>
        <a:ln>
          <a:solidFill>
            <a:srgbClr val="000000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BitonicSort!$G$3:$G$6</c:f>
              <c:numCache>
                <c:formatCode>General</c:formatCode>
                <c:ptCount val="4"/>
                <c:pt idx="0">
                  <c:v>3.384615384615384</c:v>
                </c:pt>
                <c:pt idx="1">
                  <c:v>11.0</c:v>
                </c:pt>
                <c:pt idx="2">
                  <c:v>26.4</c:v>
                </c:pt>
                <c:pt idx="3">
                  <c:v>44.0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3547160"/>
        <c:axId val="433554264"/>
      </c:lineChart>
      <c:catAx>
        <c:axId val="433547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554264"/>
        <c:crosses val="autoZero"/>
        <c:auto val="1"/>
        <c:lblAlgn val="ctr"/>
        <c:lblOffset val="100"/>
      </c:catAx>
      <c:valAx>
        <c:axId val="433554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547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3746719160105"/>
          <c:y val="0.0429970472440945"/>
          <c:w val="0.224794885787791"/>
          <c:h val="0.089911514773524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1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55212434383202"/>
          <c:y val="0.0272277227722772"/>
          <c:w val="0.905624453193351"/>
          <c:h val="0.892881616901848"/>
        </c:manualLayout>
      </c:layout>
      <c:lineChart>
        <c:grouping val="standard"/>
        <c:ser>
          <c:idx val="1"/>
          <c:order val="0"/>
          <c:tx>
            <c:v>Perfect</c:v>
          </c:tx>
          <c:spPr>
            <a:ln w="22225" cap="rnd" cmpd="sng" algn="ctr">
              <a:solidFill>
                <a:srgbClr val="C0504D">
                  <a:shade val="95000"/>
                  <a:satMod val="105000"/>
                </a:srgbClr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ser>
          <c:idx val="2"/>
          <c:order val="1"/>
          <c:tx>
            <c:v>DupDec</c:v>
          </c:tx>
          <c:val>
            <c:numRef>
              <c:f>ChannelVocoder!$G$7:$G$10</c:f>
              <c:numCache>
                <c:formatCode>General</c:formatCode>
                <c:ptCount val="4"/>
                <c:pt idx="0">
                  <c:v>2.112355465221319</c:v>
                </c:pt>
                <c:pt idx="1">
                  <c:v>7.199493530584441</c:v>
                </c:pt>
                <c:pt idx="2">
                  <c:v>18.39178480838429</c:v>
                </c:pt>
                <c:pt idx="3">
                  <c:v>36.5928954266265</c:v>
                </c:pt>
              </c:numCache>
            </c:numRef>
          </c:val>
        </c:ser>
        <c:ser>
          <c:idx val="0"/>
          <c:order val="2"/>
          <c:tx>
            <c:v>GenFiss</c:v>
          </c:tx>
          <c:marker>
            <c:symbol val="diamond"/>
            <c:size val="7"/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7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ChannelVocoder!$G$3:$G$6</c:f>
              <c:numCache>
                <c:formatCode>General</c:formatCode>
                <c:ptCount val="4"/>
                <c:pt idx="0">
                  <c:v>3.224469885789733</c:v>
                </c:pt>
                <c:pt idx="1">
                  <c:v>13.20296708260403</c:v>
                </c:pt>
                <c:pt idx="2">
                  <c:v>30.70147049169566</c:v>
                </c:pt>
                <c:pt idx="3">
                  <c:v>60.00070562576175</c:v>
                </c:pt>
              </c:numCache>
            </c:numRef>
          </c:val>
        </c:ser>
        <c:marker val="1"/>
        <c:axId val="433616920"/>
        <c:axId val="433625784"/>
      </c:lineChart>
      <c:catAx>
        <c:axId val="433616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3625784"/>
        <c:crosses val="autoZero"/>
        <c:auto val="1"/>
        <c:lblAlgn val="ctr"/>
        <c:lblOffset val="100"/>
      </c:catAx>
      <c:valAx>
        <c:axId val="4336257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3616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852744969378827"/>
          <c:y val="0.0429970472440945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DCT!$G$3:$G$6</c:f>
              <c:numCache>
                <c:formatCode>General</c:formatCode>
                <c:ptCount val="4"/>
                <c:pt idx="0">
                  <c:v>3.937743190661478</c:v>
                </c:pt>
                <c:pt idx="1">
                  <c:v>12.97435897435897</c:v>
                </c:pt>
                <c:pt idx="2">
                  <c:v>32.64516129032258</c:v>
                </c:pt>
                <c:pt idx="3">
                  <c:v>59.52941176470587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1644296"/>
        <c:axId val="431666120"/>
      </c:lineChart>
      <c:catAx>
        <c:axId val="431644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666120"/>
        <c:crosses val="autoZero"/>
        <c:auto val="1"/>
        <c:lblAlgn val="ctr"/>
        <c:lblOffset val="100"/>
      </c:catAx>
      <c:valAx>
        <c:axId val="431666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6442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0274496937883"/>
          <c:y val="0.0453118620589093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DES!$G$3:$G$6</c:f>
              <c:numCache>
                <c:formatCode>General</c:formatCode>
                <c:ptCount val="4"/>
                <c:pt idx="0">
                  <c:v>3.888111888111888</c:v>
                </c:pt>
                <c:pt idx="1">
                  <c:v>12.93023255813953</c:v>
                </c:pt>
                <c:pt idx="2">
                  <c:v>26.47619047619047</c:v>
                </c:pt>
                <c:pt idx="3">
                  <c:v>55.6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1695784"/>
        <c:axId val="431717640"/>
      </c:lineChart>
      <c:catAx>
        <c:axId val="431695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717640"/>
        <c:crosses val="autoZero"/>
        <c:auto val="1"/>
        <c:lblAlgn val="ctr"/>
        <c:lblOffset val="100"/>
      </c:catAx>
      <c:valAx>
        <c:axId val="431717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695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FFT!$G$3:$G$6</c:f>
              <c:numCache>
                <c:formatCode>General</c:formatCode>
                <c:ptCount val="4"/>
                <c:pt idx="0">
                  <c:v>3.233250620347395</c:v>
                </c:pt>
                <c:pt idx="1">
                  <c:v>12.6504854368932</c:v>
                </c:pt>
                <c:pt idx="2">
                  <c:v>23.26785714285714</c:v>
                </c:pt>
                <c:pt idx="3">
                  <c:v>48.25925925925926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1744872"/>
        <c:axId val="431766696"/>
      </c:lineChart>
      <c:catAx>
        <c:axId val="431744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766696"/>
        <c:crosses val="autoZero"/>
        <c:auto val="1"/>
        <c:lblAlgn val="ctr"/>
        <c:lblOffset val="100"/>
      </c:catAx>
      <c:valAx>
        <c:axId val="4317666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744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998267716535433"/>
          <c:y val="0.0272277227722772"/>
          <c:w val="0.881318936618071"/>
          <c:h val="0.892881616901848"/>
        </c:manualLayout>
      </c:layout>
      <c:lineChart>
        <c:grouping val="standard"/>
        <c:ser>
          <c:idx val="0"/>
          <c:order val="0"/>
          <c:tx>
            <c:v>CG Task + Data</c:v>
          </c:tx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FilterBank!$G$7:$G$10</c:f>
              <c:numCache>
                <c:formatCode>General</c:formatCode>
                <c:ptCount val="4"/>
                <c:pt idx="0">
                  <c:v>3.393082091119043</c:v>
                </c:pt>
                <c:pt idx="1">
                  <c:v>15.8249694002448</c:v>
                </c:pt>
                <c:pt idx="2">
                  <c:v>34.53258547008547</c:v>
                </c:pt>
                <c:pt idx="3">
                  <c:v>58.55525362318841</c:v>
                </c:pt>
              </c:numCache>
            </c:numRef>
          </c:val>
        </c:ser>
        <c:ser>
          <c:idx val="1"/>
          <c:order val="1"/>
          <c:tx>
            <c:v>Perfect</c:v>
          </c:tx>
          <c:spPr>
            <a:ln>
              <a:prstDash val="sysDot"/>
            </a:ln>
          </c:spPr>
          <c:marker>
            <c:symbol val="none"/>
          </c:marker>
          <c:cat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BitonicSort!$D$3:$D$6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  <c:smooth val="1"/>
        </c:ser>
        <c:marker val="1"/>
        <c:axId val="431800456"/>
        <c:axId val="431822264"/>
      </c:lineChart>
      <c:catAx>
        <c:axId val="431800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Cores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822264"/>
        <c:crosses val="autoZero"/>
        <c:auto val="1"/>
        <c:lblAlgn val="ctr"/>
        <c:lblOffset val="100"/>
      </c:catAx>
      <c:valAx>
        <c:axId val="431822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100">
                    <a:latin typeface="Arial"/>
                    <a:cs typeface="Arial"/>
                  </a:defRPr>
                </a:pPr>
                <a:r>
                  <a:rPr lang="en-US" sz="1100">
                    <a:latin typeface="Arial"/>
                    <a:cs typeface="Arial"/>
                  </a:rPr>
                  <a:t>Speedup Over Single Core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>
                <a:latin typeface="Arial"/>
                <a:cs typeface="Arial"/>
              </a:defRPr>
            </a:pPr>
            <a:endParaRPr lang="en-US"/>
          </a:p>
        </c:txPr>
        <c:crossAx val="431800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5482830271216"/>
          <c:y val="0.049941491688539"/>
          <c:w val="0.214215171123412"/>
          <c:h val="0.0844223123099711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>
              <a:latin typeface="Arial"/>
              <a:cs typeface="Arial"/>
            </a:defRPr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0729317018825884"/>
          <c:y val="0.0236597769028871"/>
          <c:w val="0.875720462999679"/>
          <c:h val="0.873618037328667"/>
        </c:manualLayout>
      </c:layout>
      <c:lineChart>
        <c:grouping val="standard"/>
        <c:ser>
          <c:idx val="2"/>
          <c:order val="0"/>
          <c:tx>
            <c:v>Perfect</c:v>
          </c:tx>
          <c:spPr>
            <a:ln w="22225" cap="rnd" cmpd="sng" algn="ctr">
              <a:solidFill>
                <a:srgbClr val="C0504D"/>
              </a:solidFill>
              <a:prstDash val="dot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cat>
          <c:val>
            <c:numRef>
              <c:f>FilterBank1_Int!$D$3:$D$6</c:f>
              <c:numCache>
                <c:formatCode>General</c:formatCode>
                <c:ptCount val="4"/>
                <c:pt idx="0">
                  <c:v>4.0</c:v>
                </c:pt>
                <c:pt idx="1">
                  <c:v>16.0</c:v>
                </c:pt>
                <c:pt idx="2">
                  <c:v>36.0</c:v>
                </c:pt>
                <c:pt idx="3">
                  <c:v>64.0</c:v>
                </c:pt>
              </c:numCache>
            </c:numRef>
          </c:val>
        </c:ser>
        <c:ser>
          <c:idx val="0"/>
          <c:order val="1"/>
          <c:tx>
            <c:v>DupDec</c:v>
          </c:tx>
          <c:spPr>
            <a:ln>
              <a:solidFill>
                <a:schemeClr val="accent3"/>
              </a:solidFill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chemeClr val="accent3"/>
                </a:solidFill>
              </a:ln>
            </c:spPr>
          </c:marker>
          <c:val>
            <c:numRef>
              <c:f>FilterBank!$G$3:$G$6</c:f>
              <c:numCache>
                <c:formatCode>General</c:formatCode>
                <c:ptCount val="4"/>
                <c:pt idx="0">
                  <c:v>2.704472241977994</c:v>
                </c:pt>
                <c:pt idx="1">
                  <c:v>8.906723615321025</c:v>
                </c:pt>
                <c:pt idx="2">
                  <c:v>19.63699878493317</c:v>
                </c:pt>
                <c:pt idx="3">
                  <c:v>31.42683519688867</c:v>
                </c:pt>
              </c:numCache>
            </c:numRef>
          </c:val>
        </c:ser>
        <c:ser>
          <c:idx val="1"/>
          <c:order val="2"/>
          <c:tx>
            <c:v>GenFiss</c:v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FilterBank1_Int!$K$7:$K$10</c:f>
              <c:numCache>
                <c:formatCode>General</c:formatCode>
                <c:ptCount val="4"/>
                <c:pt idx="0">
                  <c:v>3.6</c:v>
                </c:pt>
                <c:pt idx="1">
                  <c:v>14.0</c:v>
                </c:pt>
                <c:pt idx="2">
                  <c:v>33.0</c:v>
                </c:pt>
                <c:pt idx="3">
                  <c:v>54.0</c:v>
                </c:pt>
              </c:numCache>
            </c:numRef>
          </c:val>
        </c:ser>
        <c:ser>
          <c:idx val="3"/>
          <c:order val="3"/>
          <c:tx>
            <c:v>GenFiss + SR</c:v>
          </c:tx>
          <c:spPr>
            <a:ln>
              <a:solidFill>
                <a:srgbClr val="F79646"/>
              </a:solidFill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</a:ln>
            </c:spPr>
          </c:marker>
          <c:val>
            <c:numRef>
              <c:f>FilterBank1_Int!$G$7:$G$10</c:f>
              <c:numCache>
                <c:formatCode>General</c:formatCode>
                <c:ptCount val="4"/>
                <c:pt idx="0">
                  <c:v>4.756388415672912</c:v>
                </c:pt>
                <c:pt idx="1">
                  <c:v>18.12987012987013</c:v>
                </c:pt>
                <c:pt idx="2">
                  <c:v>37.98639455782313</c:v>
                </c:pt>
                <c:pt idx="3">
                  <c:v>60.69565217391304</c:v>
                </c:pt>
              </c:numCache>
            </c:numRef>
          </c:val>
        </c:ser>
        <c:marker val="1"/>
        <c:axId val="431884600"/>
        <c:axId val="431893480"/>
      </c:lineChart>
      <c:catAx>
        <c:axId val="431884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</c:title>
        <c:numFmt formatCode="General" sourceLinked="1"/>
        <c:tickLblPos val="nextTo"/>
        <c:crossAx val="431893480"/>
        <c:crosses val="autoZero"/>
        <c:auto val="1"/>
        <c:lblAlgn val="ctr"/>
        <c:lblOffset val="100"/>
      </c:catAx>
      <c:valAx>
        <c:axId val="4318934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Over Single Core</a:t>
                </a:r>
              </a:p>
            </c:rich>
          </c:tx>
        </c:title>
        <c:numFmt formatCode="General" sourceLinked="1"/>
        <c:tickLblPos val="nextTo"/>
        <c:crossAx val="431884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06385334645669"/>
          <c:y val="0.0373826188393118"/>
          <c:w val="0.173649059492563"/>
          <c:h val="0.198875765529309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4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457200</xdr:colOff>
      <xdr:row>20</xdr:row>
      <xdr:rowOff>152400</xdr:rowOff>
    </xdr:from>
    <xdr:to>
      <xdr:col>31</xdr:col>
      <xdr:colOff>25400</xdr:colOff>
      <xdr:row>60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27</xdr:row>
      <xdr:rowOff>152400</xdr:rowOff>
    </xdr:from>
    <xdr:to>
      <xdr:col>19</xdr:col>
      <xdr:colOff>317500</xdr:colOff>
      <xdr:row>66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11</xdr:row>
      <xdr:rowOff>38100</xdr:rowOff>
    </xdr:from>
    <xdr:to>
      <xdr:col>7</xdr:col>
      <xdr:colOff>850900</xdr:colOff>
      <xdr:row>44</xdr:row>
      <xdr:rowOff>76200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0</xdr:rowOff>
    </xdr:from>
    <xdr:to>
      <xdr:col>7</xdr:col>
      <xdr:colOff>749300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9</xdr:row>
      <xdr:rowOff>25400</xdr:rowOff>
    </xdr:from>
    <xdr:to>
      <xdr:col>12</xdr:col>
      <xdr:colOff>431800</xdr:colOff>
      <xdr:row>35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9</xdr:row>
      <xdr:rowOff>38100</xdr:rowOff>
    </xdr:from>
    <xdr:to>
      <xdr:col>16</xdr:col>
      <xdr:colOff>0</xdr:colOff>
      <xdr:row>46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0.16074</cdr:x>
      <cdr:y>0.05556</cdr:y>
    </cdr:from>
    <cdr:to>
      <cdr:x>0.35046</cdr:x>
      <cdr:y>0.53846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56885" y="351601"/>
          <a:ext cx="1837635" cy="305623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Arial"/>
              <a:cs typeface="Arial"/>
            </a:rPr>
            <a:t>ChannelVocoder</a:t>
          </a:r>
        </a:p>
        <a:p xmlns:a="http://schemas.openxmlformats.org/drawingml/2006/main">
          <a:r>
            <a:rPr lang="en-US" sz="140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Filterbank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 baseline="0">
            <a:latin typeface="Arial"/>
            <a:cs typeface="Arial"/>
          </a:endParaRP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FMRadio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 + SR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GenFiss</a:t>
          </a:r>
        </a:p>
        <a:p xmlns:a="http://schemas.openxmlformats.org/drawingml/2006/main">
          <a:r>
            <a:rPr lang="en-US" sz="1400" baseline="0">
              <a:latin typeface="Arial"/>
              <a:cs typeface="Arial"/>
            </a:rPr>
            <a:t>           DupDec</a:t>
          </a:r>
        </a:p>
        <a:p xmlns:a="http://schemas.openxmlformats.org/drawingml/2006/main">
          <a:endParaRPr lang="en-US" sz="1400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0.17491</cdr:x>
      <cdr:y>0.11171</cdr:y>
    </cdr:from>
    <cdr:to>
      <cdr:x>0.21444</cdr:x>
      <cdr:y>0.19518</cdr:y>
    </cdr:to>
    <cdr:grpSp>
      <cdr:nvGrpSpPr>
        <cdr:cNvPr id="11" name="Group 10"/>
        <cdr:cNvGrpSpPr/>
      </cdr:nvGrpSpPr>
      <cdr:grpSpPr>
        <a:xfrm xmlns:a="http://schemas.openxmlformats.org/drawingml/2006/main">
          <a:off x="1694155" y="706994"/>
          <a:ext cx="382882" cy="528268"/>
          <a:chOff x="1678118" y="706967"/>
          <a:chExt cx="382841" cy="528303"/>
        </a:xfrm>
      </cdr:grpSpPr>
      <cdr:sp macro="" textlink="">
        <cdr:nvSpPr>
          <cdr:cNvPr id="4" name="Straight Connector 3"/>
          <cdr:cNvSpPr/>
        </cdr:nvSpPr>
        <cdr:spPr>
          <a:xfrm xmlns:a="http://schemas.openxmlformats.org/drawingml/2006/main">
            <a:off x="1678118" y="768315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>
            <a:solidFill>
              <a:schemeClr val="accent1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5" name="Rectangle 4"/>
          <cdr:cNvSpPr/>
        </cdr:nvSpPr>
        <cdr:spPr>
          <a:xfrm xmlns:a="http://schemas.openxmlformats.org/drawingml/2006/main">
            <a:off x="1819071" y="1118070"/>
            <a:ext cx="102091" cy="117200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6" name="Straight Connector 5"/>
          <cdr:cNvSpPr/>
        </cdr:nvSpPr>
        <cdr:spPr>
          <a:xfrm xmlns:a="http://schemas.openxmlformats.org/drawingml/2006/main">
            <a:off x="1678118" y="976672"/>
            <a:ext cx="382841" cy="1628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7" name="Straight Connector 6"/>
          <cdr:cNvSpPr/>
        </cdr:nvSpPr>
        <cdr:spPr>
          <a:xfrm xmlns:a="http://schemas.openxmlformats.org/drawingml/2006/main">
            <a:off x="1678118" y="1185028"/>
            <a:ext cx="382841" cy="1629"/>
          </a:xfrm>
          <a:prstGeom xmlns:a="http://schemas.openxmlformats.org/drawingml/2006/main" prst="line">
            <a:avLst/>
          </a:prstGeom>
          <a:ln xmlns:a="http://schemas.openxmlformats.org/drawingml/2006/main" w="25400" cap="flat" cmpd="sng" algn="ctr">
            <a:solidFill>
              <a:schemeClr val="accent1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8" name="Isosceles Triangle 7"/>
          <cdr:cNvSpPr/>
        </cdr:nvSpPr>
        <cdr:spPr>
          <a:xfrm xmlns:a="http://schemas.openxmlformats.org/drawingml/2006/main">
            <a:off x="1819071" y="898538"/>
            <a:ext cx="102091" cy="117201"/>
          </a:xfrm>
          <a:prstGeom xmlns:a="http://schemas.openxmlformats.org/drawingml/2006/main" prst="triangle">
            <a:avLst/>
          </a:prstGeom>
          <a:solidFill xmlns:a="http://schemas.openxmlformats.org/drawingml/2006/main">
            <a:schemeClr val="accent1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10" name="Oval 9"/>
          <cdr:cNvSpPr/>
        </cdr:nvSpPr>
        <cdr:spPr>
          <a:xfrm xmlns:a="http://schemas.openxmlformats.org/drawingml/2006/main">
            <a:off x="1811867" y="706967"/>
            <a:ext cx="116499" cy="116499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4F81BD"/>
          </a:solidFill>
          <a:ln xmlns:a="http://schemas.openxmlformats.org/drawingml/2006/main">
            <a:noFill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0.27692</cdr:y>
    </cdr:from>
    <cdr:to>
      <cdr:x>0.21444</cdr:x>
      <cdr:y>0.3604</cdr:y>
    </cdr:to>
    <cdr:grpSp>
      <cdr:nvGrpSpPr>
        <cdr:cNvPr id="12" name="Group 11"/>
        <cdr:cNvGrpSpPr/>
      </cdr:nvGrpSpPr>
      <cdr:grpSpPr>
        <a:xfrm xmlns:a="http://schemas.openxmlformats.org/drawingml/2006/main">
          <a:off x="1694155" y="1752580"/>
          <a:ext cx="382882" cy="528331"/>
          <a:chOff x="0" y="0"/>
          <a:chExt cx="382841" cy="528303"/>
        </a:xfrm>
        <a:solidFill xmlns:a="http://schemas.openxmlformats.org/drawingml/2006/main">
          <a:schemeClr val="accent2"/>
        </a:solidFill>
      </cdr:grpSpPr>
      <cdr:sp macro="" textlink="">
        <cdr:nvSpPr>
          <cdr:cNvPr id="13" name="Straight Connector 12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4" name="Rectangle 13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5" name="Straight Connector 14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6" name="Straight Connector 15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2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Text" lastClr="000000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Text" lastClr="000000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Text" lastClr="000000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Text" lastClr="000000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Text" lastClr="000000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Text" lastClr="000000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Text" lastClr="000000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Text" lastClr="000000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Text" lastClr="000000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7" name="Isosceles Triangle 16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18" name="Oval 17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 w="9525" cap="flat" cmpd="sng" algn="ctr">
            <a:solidFill>
              <a:schemeClr val="accent2"/>
            </a:solidFill>
            <a:prstDash val="solid"/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ysClr val="window" lastClr="FFFFFF"/>
                </a:solidFill>
                <a:latin typeface="Calibri"/>
              </a:defRPr>
            </a:lvl1pPr>
            <a:lvl2pPr marL="457200" indent="0">
              <a:defRPr sz="1100">
                <a:solidFill>
                  <a:sysClr val="window" lastClr="FFFFFF"/>
                </a:solidFill>
                <a:latin typeface="Calibri"/>
              </a:defRPr>
            </a:lvl2pPr>
            <a:lvl3pPr marL="914400" indent="0">
              <a:defRPr sz="1100">
                <a:solidFill>
                  <a:sysClr val="window" lastClr="FFFFFF"/>
                </a:solidFill>
                <a:latin typeface="Calibri"/>
              </a:defRPr>
            </a:lvl3pPr>
            <a:lvl4pPr marL="1371600" indent="0">
              <a:defRPr sz="1100">
                <a:solidFill>
                  <a:sysClr val="window" lastClr="FFFFFF"/>
                </a:solidFill>
                <a:latin typeface="Calibri"/>
              </a:defRPr>
            </a:lvl4pPr>
            <a:lvl5pPr marL="1828800" indent="0">
              <a:defRPr sz="1100">
                <a:solidFill>
                  <a:sysClr val="window" lastClr="FFFFFF"/>
                </a:solidFill>
                <a:latin typeface="Calibri"/>
              </a:defRPr>
            </a:lvl5pPr>
            <a:lvl6pPr marL="2286000" indent="0">
              <a:defRPr sz="1100">
                <a:solidFill>
                  <a:sysClr val="window" lastClr="FFFFFF"/>
                </a:solidFill>
                <a:latin typeface="Calibri"/>
              </a:defRPr>
            </a:lvl6pPr>
            <a:lvl7pPr marL="2743200" indent="0">
              <a:defRPr sz="1100">
                <a:solidFill>
                  <a:sysClr val="window" lastClr="FFFFFF"/>
                </a:solidFill>
                <a:latin typeface="Calibri"/>
              </a:defRPr>
            </a:lvl7pPr>
            <a:lvl8pPr marL="3200400" indent="0">
              <a:defRPr sz="1100">
                <a:solidFill>
                  <a:sysClr val="window" lastClr="FFFFFF"/>
                </a:solidFill>
                <a:latin typeface="Calibri"/>
              </a:defRPr>
            </a:lvl8pPr>
            <a:lvl9pPr marL="3657600" indent="0">
              <a:defRPr sz="1100">
                <a:solidFill>
                  <a:sysClr val="window" lastClr="FFFFFF"/>
                </a:solidFill>
                <a:latin typeface="Calibri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  <cdr:relSizeAnchor xmlns:cdr="http://schemas.openxmlformats.org/drawingml/2006/chartDrawing">
    <cdr:from>
      <cdr:x>0.17491</cdr:x>
      <cdr:y>0.44415</cdr:y>
    </cdr:from>
    <cdr:to>
      <cdr:x>0.21444</cdr:x>
      <cdr:y>0.52762</cdr:y>
    </cdr:to>
    <cdr:grpSp>
      <cdr:nvGrpSpPr>
        <cdr:cNvPr id="19" name="Group 18"/>
        <cdr:cNvGrpSpPr/>
      </cdr:nvGrpSpPr>
      <cdr:grpSpPr>
        <a:xfrm xmlns:a="http://schemas.openxmlformats.org/drawingml/2006/main">
          <a:off x="1694155" y="2810951"/>
          <a:ext cx="382882" cy="528268"/>
          <a:chOff x="0" y="0"/>
          <a:chExt cx="382841" cy="528303"/>
        </a:xfrm>
        <a:solidFill xmlns:a="http://schemas.openxmlformats.org/drawingml/2006/main">
          <a:schemeClr val="accent3"/>
        </a:solidFill>
      </cdr:grpSpPr>
      <cdr:sp macro="" textlink="">
        <cdr:nvSpPr>
          <cdr:cNvPr id="20" name="Straight Connector 19"/>
          <cdr:cNvSpPr/>
        </cdr:nvSpPr>
        <cdr:spPr>
          <a:xfrm xmlns:a="http://schemas.openxmlformats.org/drawingml/2006/main">
            <a:off x="0" y="61348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1" name="Rectangle 20"/>
          <cdr:cNvSpPr/>
        </cdr:nvSpPr>
        <cdr:spPr>
          <a:xfrm xmlns:a="http://schemas.openxmlformats.org/drawingml/2006/main">
            <a:off x="140953" y="411103"/>
            <a:ext cx="102091" cy="117200"/>
          </a:xfrm>
          <a:prstGeom xmlns:a="http://schemas.openxmlformats.org/drawingml/2006/main" prst="rect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2" name="Straight Connector 21"/>
          <cdr:cNvSpPr/>
        </cdr:nvSpPr>
        <cdr:spPr>
          <a:xfrm xmlns:a="http://schemas.openxmlformats.org/drawingml/2006/main">
            <a:off x="0" y="269705"/>
            <a:ext cx="382841" cy="1628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ash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3" name="Straight Connector 22"/>
          <cdr:cNvSpPr/>
        </cdr:nvSpPr>
        <cdr:spPr>
          <a:xfrm xmlns:a="http://schemas.openxmlformats.org/drawingml/2006/main">
            <a:off x="0" y="478061"/>
            <a:ext cx="382841" cy="1629"/>
          </a:xfrm>
          <a:prstGeom xmlns:a="http://schemas.openxmlformats.org/drawingml/2006/main" prst="line">
            <a:avLst/>
          </a:prstGeom>
          <a:grpFill xmlns:a="http://schemas.openxmlformats.org/drawingml/2006/main"/>
          <a:ln xmlns:a="http://schemas.openxmlformats.org/drawingml/2006/main" w="25400" cap="flat" cmpd="sng" algn="ctr">
            <a:solidFill>
              <a:schemeClr val="accent3"/>
            </a:solidFill>
            <a:prstDash val="sysDot"/>
            <a:round/>
            <a:headEnd type="none" w="med" len="med"/>
            <a:tailEnd type="none" w="med" len="med"/>
          </a:ln>
          <a:effectLst xmlns:a="http://schemas.openxmlformats.org/drawingml/2006/main"/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4" name="Isosceles Triangle 23"/>
          <cdr:cNvSpPr/>
        </cdr:nvSpPr>
        <cdr:spPr>
          <a:xfrm xmlns:a="http://schemas.openxmlformats.org/drawingml/2006/main">
            <a:off x="140953" y="191571"/>
            <a:ext cx="102091" cy="117201"/>
          </a:xfrm>
          <a:prstGeom xmlns:a="http://schemas.openxmlformats.org/drawingml/2006/main" prst="triangl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25" name="Oval 24"/>
          <cdr:cNvSpPr/>
        </cdr:nvSpPr>
        <cdr:spPr>
          <a:xfrm xmlns:a="http://schemas.openxmlformats.org/drawingml/2006/main">
            <a:off x="133749" y="0"/>
            <a:ext cx="116499" cy="116499"/>
          </a:xfrm>
          <a:prstGeom xmlns:a="http://schemas.openxmlformats.org/drawingml/2006/main" prst="ellipse">
            <a:avLst/>
          </a:prstGeom>
          <a:grpFill xmlns:a="http://schemas.openxmlformats.org/drawingml/2006/main"/>
          <a:ln xmlns:a="http://schemas.openxmlformats.org/drawingml/2006/main">
            <a:solidFill>
              <a:schemeClr val="accent3"/>
            </a:solidFill>
          </a:ln>
          <a:effectLst xmlns:a="http://schemas.openxmlformats.org/drawingml/2006/main"/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3">
            <a:schemeClr val="accent1"/>
          </a:fillRef>
          <a:effectRef xmlns:a="http://schemas.openxmlformats.org/drawingml/2006/main" idx="2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7</xdr:row>
      <xdr:rowOff>76200</xdr:rowOff>
    </xdr:from>
    <xdr:to>
      <xdr:col>5</xdr:col>
      <xdr:colOff>622300</xdr:colOff>
      <xdr:row>40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24</xdr:row>
      <xdr:rowOff>12700</xdr:rowOff>
    </xdr:from>
    <xdr:to>
      <xdr:col>9</xdr:col>
      <xdr:colOff>38100</xdr:colOff>
      <xdr:row>57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8</xdr:col>
      <xdr:colOff>647700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647700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9</xdr:row>
      <xdr:rowOff>0</xdr:rowOff>
    </xdr:from>
    <xdr:to>
      <xdr:col>7</xdr:col>
      <xdr:colOff>762000</xdr:colOff>
      <xdr:row>42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330200</xdr:colOff>
      <xdr:row>48</xdr:row>
      <xdr:rowOff>38100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27</xdr:row>
      <xdr:rowOff>50800</xdr:rowOff>
    </xdr:from>
    <xdr:to>
      <xdr:col>8</xdr:col>
      <xdr:colOff>76200</xdr:colOff>
      <xdr:row>60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34</xdr:row>
      <xdr:rowOff>127000</xdr:rowOff>
    </xdr:from>
    <xdr:to>
      <xdr:col>19</xdr:col>
      <xdr:colOff>12700</xdr:colOff>
      <xdr:row>68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</xdr:row>
      <xdr:rowOff>139700</xdr:rowOff>
    </xdr:from>
    <xdr:to>
      <xdr:col>12</xdr:col>
      <xdr:colOff>190500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20</xdr:row>
      <xdr:rowOff>38100</xdr:rowOff>
    </xdr:from>
    <xdr:to>
      <xdr:col>12</xdr:col>
      <xdr:colOff>177800</xdr:colOff>
      <xdr:row>37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38</xdr:row>
      <xdr:rowOff>38100</xdr:rowOff>
    </xdr:from>
    <xdr:to>
      <xdr:col>12</xdr:col>
      <xdr:colOff>190500</xdr:colOff>
      <xdr:row>55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355600</xdr:colOff>
      <xdr:row>57</xdr:row>
      <xdr:rowOff>12700</xdr:rowOff>
    </xdr:from>
    <xdr:to>
      <xdr:col>12</xdr:col>
      <xdr:colOff>165100</xdr:colOff>
      <xdr:row>73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</xdr:colOff>
      <xdr:row>59</xdr:row>
      <xdr:rowOff>2</xdr:rowOff>
    </xdr:from>
    <xdr:to>
      <xdr:col>6</xdr:col>
      <xdr:colOff>863601</xdr:colOff>
      <xdr:row>92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nnelvocoder_1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ilterbank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13"/>
  <sheetViews>
    <sheetView topLeftCell="E1" workbookViewId="0">
      <selection activeCell="R18" sqref="R18"/>
    </sheetView>
  </sheetViews>
  <sheetFormatPr baseColWidth="10" defaultRowHeight="13"/>
  <cols>
    <col min="1" max="1" width="11.7109375" bestFit="1" customWidth="1"/>
    <col min="8" max="8" width="11.7109375" bestFit="1" customWidth="1"/>
  </cols>
  <sheetData>
    <row r="1" spans="1:21">
      <c r="A1" t="s">
        <v>15</v>
      </c>
      <c r="B1">
        <v>4</v>
      </c>
      <c r="C1">
        <v>16</v>
      </c>
      <c r="D1">
        <v>36</v>
      </c>
      <c r="E1">
        <v>64</v>
      </c>
      <c r="H1" t="s">
        <v>15</v>
      </c>
      <c r="I1">
        <v>4</v>
      </c>
      <c r="J1">
        <v>16</v>
      </c>
      <c r="K1">
        <v>36</v>
      </c>
      <c r="L1">
        <v>64</v>
      </c>
      <c r="P1" t="s">
        <v>11</v>
      </c>
      <c r="Q1" t="s">
        <v>15</v>
      </c>
      <c r="R1">
        <v>4</v>
      </c>
      <c r="S1">
        <v>16</v>
      </c>
      <c r="T1">
        <v>36</v>
      </c>
      <c r="U1">
        <v>64</v>
      </c>
    </row>
    <row r="2" spans="1:21">
      <c r="A2" s="13" t="s">
        <v>8</v>
      </c>
      <c r="B2">
        <v>2</v>
      </c>
      <c r="C2">
        <v>7</v>
      </c>
      <c r="D2">
        <v>18</v>
      </c>
      <c r="E2">
        <v>37</v>
      </c>
      <c r="H2" s="13" t="s">
        <v>8</v>
      </c>
      <c r="I2">
        <v>3.2</v>
      </c>
      <c r="J2">
        <v>13.2</v>
      </c>
      <c r="K2">
        <v>30</v>
      </c>
      <c r="L2">
        <v>60</v>
      </c>
      <c r="M2">
        <f>L2/E2</f>
        <v>1.6216216216216217</v>
      </c>
      <c r="Q2" s="13" t="s">
        <v>8</v>
      </c>
      <c r="R2">
        <v>2</v>
      </c>
      <c r="S2">
        <v>7</v>
      </c>
      <c r="T2">
        <v>18</v>
      </c>
      <c r="U2">
        <v>37</v>
      </c>
    </row>
    <row r="3" spans="1:21">
      <c r="A3" s="13" t="s">
        <v>9</v>
      </c>
      <c r="B3">
        <v>2.7</v>
      </c>
      <c r="C3">
        <v>9</v>
      </c>
      <c r="D3">
        <v>19</v>
      </c>
      <c r="E3">
        <v>31.4</v>
      </c>
      <c r="H3" s="13" t="s">
        <v>9</v>
      </c>
      <c r="I3">
        <v>4.75</v>
      </c>
      <c r="J3">
        <v>18.100000000000001</v>
      </c>
      <c r="K3">
        <v>37.9</v>
      </c>
      <c r="L3">
        <v>60.6</v>
      </c>
      <c r="M3">
        <f>L3/E3</f>
        <v>1.9299363057324843</v>
      </c>
      <c r="Q3" s="13" t="s">
        <v>9</v>
      </c>
      <c r="R3">
        <v>2.7</v>
      </c>
      <c r="S3">
        <v>9</v>
      </c>
      <c r="T3">
        <v>19</v>
      </c>
      <c r="U3">
        <v>31.4</v>
      </c>
    </row>
    <row r="4" spans="1:21">
      <c r="A4" s="13" t="s">
        <v>10</v>
      </c>
      <c r="B4">
        <v>2.8</v>
      </c>
      <c r="C4">
        <v>10.1</v>
      </c>
      <c r="D4">
        <v>16.3</v>
      </c>
      <c r="E4">
        <v>30</v>
      </c>
      <c r="H4" s="13" t="s">
        <v>10</v>
      </c>
      <c r="I4">
        <v>4.16</v>
      </c>
      <c r="J4">
        <v>16.600000000000001</v>
      </c>
      <c r="K4">
        <v>37.4</v>
      </c>
      <c r="L4">
        <v>66.58</v>
      </c>
      <c r="M4">
        <f>L4/E4</f>
        <v>2.2193333333333332</v>
      </c>
      <c r="Q4" s="13" t="s">
        <v>10</v>
      </c>
      <c r="R4">
        <v>2.8</v>
      </c>
      <c r="S4">
        <v>10.1</v>
      </c>
      <c r="T4">
        <v>16.3</v>
      </c>
      <c r="U4">
        <v>30</v>
      </c>
    </row>
    <row r="5" spans="1:21">
      <c r="A5" s="13" t="s">
        <v>14</v>
      </c>
      <c r="B5">
        <f>GEOMEAN(B2:B4)</f>
        <v>2.4727711798851337</v>
      </c>
      <c r="C5">
        <f>GEOMEAN(C2:C4)</f>
        <v>8.6010995529387078</v>
      </c>
      <c r="D5">
        <f>GEOMEAN(D2:D4)</f>
        <v>17.731190814074314</v>
      </c>
      <c r="E5">
        <f>GEOMEAN(E2:E4)</f>
        <v>32.665116313112421</v>
      </c>
      <c r="H5" s="13" t="s">
        <v>14</v>
      </c>
      <c r="I5">
        <f>GEOMEAN(I1:I4)</f>
        <v>3.9879456188531646</v>
      </c>
      <c r="J5">
        <f>GEOMEAN(J1:J4)</f>
        <v>15.871579331294546</v>
      </c>
      <c r="K5">
        <f>GEOMEAN(K1:K4)</f>
        <v>35.174962403444006</v>
      </c>
      <c r="L5">
        <f>GEOMEAN(L1:L4)</f>
        <v>62.7389014283563</v>
      </c>
      <c r="Q5" s="13" t="s">
        <v>14</v>
      </c>
      <c r="R5">
        <f>GEOMEAN(R2:R4)</f>
        <v>2.4727711798851337</v>
      </c>
      <c r="S5">
        <f>GEOMEAN(S2:S4)</f>
        <v>8.6010995529387078</v>
      </c>
      <c r="T5">
        <f>GEOMEAN(T2:T4)</f>
        <v>17.731190814074314</v>
      </c>
      <c r="U5">
        <f>GEOMEAN(U2:U4)</f>
        <v>32.665116313112421</v>
      </c>
    </row>
    <row r="6" spans="1:21">
      <c r="L6">
        <f>GEOMEAN(L2:L4)</f>
        <v>62.324081735464297</v>
      </c>
      <c r="M6" t="s">
        <v>16</v>
      </c>
    </row>
    <row r="7" spans="1:21">
      <c r="A7" s="13" t="s">
        <v>12</v>
      </c>
      <c r="H7" s="13" t="s">
        <v>13</v>
      </c>
    </row>
    <row r="8" spans="1:21">
      <c r="M8">
        <f>AVERAGE(M2:M4)</f>
        <v>1.9236304202291465</v>
      </c>
    </row>
    <row r="9" spans="1:21">
      <c r="L9">
        <f>MIN(L2:L4)</f>
        <v>60</v>
      </c>
    </row>
    <row r="10" spans="1:21">
      <c r="A10">
        <v>4.1601569858712715</v>
      </c>
      <c r="L10">
        <f>STDEVP(L2:L4)</f>
        <v>2.9705368014701965</v>
      </c>
    </row>
    <row r="11" spans="1:21">
      <c r="A11">
        <v>16.637493721747866</v>
      </c>
    </row>
    <row r="12" spans="1:21">
      <c r="A12">
        <v>37.440237355185076</v>
      </c>
    </row>
    <row r="13" spans="1:21">
      <c r="A13">
        <v>66.583417085427143</v>
      </c>
    </row>
  </sheetData>
  <sheetCalcPr fullCalcOnLoad="1"/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102</v>
      </c>
      <c r="B2" s="4" t="s">
        <v>32</v>
      </c>
      <c r="C2" s="5">
        <v>1</v>
      </c>
      <c r="D2" s="5">
        <v>1</v>
      </c>
      <c r="E2" s="5">
        <v>264</v>
      </c>
      <c r="F2" s="5">
        <v>179.85611510791375</v>
      </c>
      <c r="G2" s="5">
        <v>1</v>
      </c>
    </row>
    <row r="3" spans="1:7">
      <c r="A3" t="s">
        <v>102</v>
      </c>
      <c r="B3" s="4" t="s">
        <v>32</v>
      </c>
      <c r="C3" s="5">
        <v>2</v>
      </c>
      <c r="D3" s="5">
        <v>4</v>
      </c>
      <c r="E3" s="5">
        <v>50</v>
      </c>
      <c r="F3" s="5">
        <v>699.30069930069931</v>
      </c>
      <c r="G3" s="5">
        <f>$E$2/E3</f>
        <v>5.28</v>
      </c>
    </row>
    <row r="4" spans="1:7">
      <c r="A4" t="s">
        <v>102</v>
      </c>
      <c r="B4" s="4" t="s">
        <v>32</v>
      </c>
      <c r="C4" s="5">
        <v>4</v>
      </c>
      <c r="D4" s="5">
        <v>16</v>
      </c>
      <c r="E4" s="5">
        <v>17</v>
      </c>
      <c r="F4" s="5">
        <v>2325.5813953488368</v>
      </c>
      <c r="G4" s="5">
        <f t="shared" ref="G4:G6" si="0">$E$2/E4</f>
        <v>15.529411764705882</v>
      </c>
    </row>
    <row r="5" spans="1:7">
      <c r="A5" t="s">
        <v>102</v>
      </c>
      <c r="B5" s="4" t="s">
        <v>32</v>
      </c>
      <c r="C5" s="5">
        <v>6</v>
      </c>
      <c r="D5" s="5">
        <v>36</v>
      </c>
      <c r="E5" s="5">
        <v>7.65</v>
      </c>
      <c r="F5" s="5">
        <v>4761.9047619047606</v>
      </c>
      <c r="G5" s="5">
        <f t="shared" si="0"/>
        <v>34.509803921568626</v>
      </c>
    </row>
    <row r="6" spans="1:7">
      <c r="A6" t="s">
        <v>102</v>
      </c>
      <c r="B6" s="4" t="s">
        <v>32</v>
      </c>
      <c r="C6" s="5">
        <v>8</v>
      </c>
      <c r="D6" s="5">
        <v>64</v>
      </c>
      <c r="E6" s="5">
        <v>4.5</v>
      </c>
      <c r="F6" s="5">
        <v>10000</v>
      </c>
      <c r="G6" s="5">
        <f t="shared" si="0"/>
        <v>58.666666666666664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103</v>
      </c>
      <c r="B2" s="3" t="s">
        <v>32</v>
      </c>
      <c r="C2">
        <v>1</v>
      </c>
      <c r="D2">
        <v>1</v>
      </c>
      <c r="E2">
        <v>1478</v>
      </c>
      <c r="F2">
        <v>179.85611510791375</v>
      </c>
      <c r="G2">
        <v>1</v>
      </c>
    </row>
    <row r="3" spans="1:7">
      <c r="A3" t="s">
        <v>103</v>
      </c>
      <c r="B3" s="3" t="s">
        <v>32</v>
      </c>
      <c r="C3">
        <v>2</v>
      </c>
      <c r="D3">
        <v>4</v>
      </c>
      <c r="E3">
        <v>370</v>
      </c>
      <c r="F3">
        <v>699.30069930069931</v>
      </c>
      <c r="G3">
        <f>$E$2/E3</f>
        <v>3.9945945945945946</v>
      </c>
    </row>
    <row r="4" spans="1:7">
      <c r="A4" t="s">
        <v>103</v>
      </c>
      <c r="B4" s="3" t="s">
        <v>32</v>
      </c>
      <c r="C4">
        <v>4</v>
      </c>
      <c r="D4">
        <v>16</v>
      </c>
      <c r="E4">
        <v>102</v>
      </c>
      <c r="F4">
        <v>2325.5813953488368</v>
      </c>
      <c r="G4">
        <f t="shared" ref="G4:G6" si="0">$E$2/E4</f>
        <v>14.490196078431373</v>
      </c>
    </row>
    <row r="5" spans="1:7">
      <c r="A5" t="s">
        <v>103</v>
      </c>
      <c r="B5" s="3" t="s">
        <v>32</v>
      </c>
      <c r="C5">
        <v>6</v>
      </c>
      <c r="D5">
        <v>36</v>
      </c>
      <c r="E5">
        <v>59</v>
      </c>
      <c r="F5">
        <v>4761.9047619047606</v>
      </c>
      <c r="G5">
        <f t="shared" si="0"/>
        <v>25.050847457627118</v>
      </c>
    </row>
    <row r="6" spans="1:7">
      <c r="A6" t="s">
        <v>103</v>
      </c>
      <c r="B6" s="3" t="s">
        <v>32</v>
      </c>
      <c r="C6">
        <v>8</v>
      </c>
      <c r="D6">
        <v>64</v>
      </c>
      <c r="E6">
        <v>29</v>
      </c>
      <c r="F6">
        <v>10000</v>
      </c>
      <c r="G6">
        <f t="shared" si="0"/>
        <v>50.96551724137931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B2" s="1" t="s">
        <v>32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32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32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32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32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32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32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B2" s="1" t="s">
        <v>32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32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32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32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32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32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32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sqref="A1:G8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B2" s="1" t="s">
        <v>32</v>
      </c>
      <c r="C2">
        <v>1</v>
      </c>
      <c r="D2">
        <f t="shared" ref="D2:D8" si="0">C2*C2</f>
        <v>1</v>
      </c>
      <c r="F2" t="e">
        <f t="shared" ref="F2:F8" si="1">100000/E2</f>
        <v>#DIV/0!</v>
      </c>
      <c r="G2" t="e">
        <f>F2/$F$2</f>
        <v>#DIV/0!</v>
      </c>
    </row>
    <row r="3" spans="1:7">
      <c r="B3" s="1" t="s">
        <v>32</v>
      </c>
      <c r="C3">
        <v>2</v>
      </c>
      <c r="D3">
        <f t="shared" si="0"/>
        <v>4</v>
      </c>
      <c r="F3" t="e">
        <f t="shared" si="1"/>
        <v>#DIV/0!</v>
      </c>
      <c r="G3" t="e">
        <f t="shared" ref="G3:G8" si="2">F3/$F$2</f>
        <v>#DIV/0!</v>
      </c>
    </row>
    <row r="4" spans="1:7">
      <c r="B4" s="1" t="s">
        <v>32</v>
      </c>
      <c r="C4">
        <v>4</v>
      </c>
      <c r="D4">
        <f t="shared" si="0"/>
        <v>16</v>
      </c>
      <c r="F4" t="e">
        <f t="shared" si="1"/>
        <v>#DIV/0!</v>
      </c>
      <c r="G4" t="e">
        <f t="shared" si="2"/>
        <v>#DIV/0!</v>
      </c>
    </row>
    <row r="5" spans="1:7">
      <c r="B5" s="1" t="s">
        <v>32</v>
      </c>
      <c r="C5">
        <v>6</v>
      </c>
      <c r="D5">
        <f t="shared" si="0"/>
        <v>36</v>
      </c>
      <c r="F5" t="e">
        <f t="shared" si="1"/>
        <v>#DIV/0!</v>
      </c>
      <c r="G5" t="e">
        <f t="shared" si="2"/>
        <v>#DIV/0!</v>
      </c>
    </row>
    <row r="6" spans="1:7">
      <c r="B6" s="1" t="s">
        <v>32</v>
      </c>
      <c r="C6">
        <v>2</v>
      </c>
      <c r="D6">
        <f t="shared" si="0"/>
        <v>4</v>
      </c>
      <c r="F6" t="e">
        <f t="shared" si="1"/>
        <v>#DIV/0!</v>
      </c>
      <c r="G6" t="e">
        <f t="shared" si="2"/>
        <v>#DIV/0!</v>
      </c>
    </row>
    <row r="7" spans="1:7">
      <c r="B7" s="1" t="s">
        <v>32</v>
      </c>
      <c r="C7">
        <v>4</v>
      </c>
      <c r="D7">
        <f t="shared" si="0"/>
        <v>16</v>
      </c>
      <c r="F7" t="e">
        <f t="shared" si="1"/>
        <v>#DIV/0!</v>
      </c>
      <c r="G7" t="e">
        <f t="shared" si="2"/>
        <v>#DIV/0!</v>
      </c>
    </row>
    <row r="8" spans="1:7">
      <c r="B8" s="1" t="s">
        <v>32</v>
      </c>
      <c r="C8">
        <v>6</v>
      </c>
      <c r="D8">
        <f t="shared" si="0"/>
        <v>36</v>
      </c>
      <c r="F8" t="e">
        <f t="shared" si="1"/>
        <v>#DIV/0!</v>
      </c>
      <c r="G8" t="e">
        <f t="shared" si="2"/>
        <v>#DIV/0!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5"/>
  <sheetViews>
    <sheetView workbookViewId="0">
      <selection activeCell="B1" sqref="B1:E5"/>
    </sheetView>
  </sheetViews>
  <sheetFormatPr baseColWidth="10" defaultRowHeight="13"/>
  <cols>
    <col min="1" max="1" width="14.7109375" customWidth="1"/>
    <col min="2" max="2" width="10.7109375" customWidth="1"/>
    <col min="7" max="7" width="12.7109375" bestFit="1" customWidth="1"/>
  </cols>
  <sheetData>
    <row r="1" spans="1:7">
      <c r="A1" s="10" t="s">
        <v>104</v>
      </c>
      <c r="B1" s="55" t="s">
        <v>105</v>
      </c>
      <c r="C1" s="56"/>
      <c r="D1" s="56"/>
      <c r="E1" s="57"/>
      <c r="G1" t="str">
        <f>A1</f>
        <v>Benchmark</v>
      </c>
    </row>
    <row r="2" spans="1:7">
      <c r="A2" s="8"/>
      <c r="B2" s="6" t="s">
        <v>114</v>
      </c>
      <c r="C2" s="6" t="s">
        <v>115</v>
      </c>
      <c r="D2" s="6" t="s">
        <v>0</v>
      </c>
      <c r="E2" s="6" t="s">
        <v>1</v>
      </c>
    </row>
    <row r="3" spans="1:7">
      <c r="A3" s="9" t="s">
        <v>111</v>
      </c>
      <c r="B3" s="7">
        <v>8</v>
      </c>
      <c r="C3" s="7">
        <v>32</v>
      </c>
      <c r="D3" s="7">
        <v>72</v>
      </c>
      <c r="E3" s="7">
        <v>192</v>
      </c>
      <c r="G3" t="str">
        <f>A3</f>
        <v>ChannelVocoder</v>
      </c>
    </row>
    <row r="4" spans="1:7">
      <c r="A4" s="9" t="s">
        <v>112</v>
      </c>
      <c r="B4" s="7">
        <v>1436</v>
      </c>
      <c r="C4" s="7">
        <v>10240</v>
      </c>
      <c r="D4" s="7">
        <v>23040</v>
      </c>
      <c r="E4" s="7">
        <v>40960</v>
      </c>
      <c r="G4" t="str">
        <f>A4</f>
        <v>FMRadio</v>
      </c>
    </row>
    <row r="5" spans="1:7">
      <c r="A5" s="9" t="s">
        <v>113</v>
      </c>
      <c r="B5" s="7">
        <v>1</v>
      </c>
      <c r="C5" s="7">
        <v>318</v>
      </c>
      <c r="D5" s="7">
        <v>636</v>
      </c>
      <c r="E5" s="7">
        <v>1272</v>
      </c>
      <c r="G5" t="str">
        <f>A5</f>
        <v>Filterbank</v>
      </c>
    </row>
  </sheetData>
  <sheetCalcPr fullCalcOnLoad="1"/>
  <mergeCells count="1">
    <mergeCell ref="B1:E1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4"/>
  <sheetViews>
    <sheetView workbookViewId="0">
      <selection activeCell="C2" sqref="C2"/>
    </sheetView>
  </sheetViews>
  <sheetFormatPr baseColWidth="10" defaultRowHeight="13"/>
  <cols>
    <col min="1" max="1" width="12.85546875" bestFit="1" customWidth="1"/>
  </cols>
  <sheetData>
    <row r="1" spans="1:3" s="11" customFormat="1">
      <c r="A1" s="11" t="s">
        <v>5</v>
      </c>
      <c r="B1" s="11" t="s">
        <v>96</v>
      </c>
      <c r="C1" s="11" t="s">
        <v>24</v>
      </c>
    </row>
    <row r="2" spans="1:3">
      <c r="A2" t="s">
        <v>2</v>
      </c>
      <c r="B2">
        <v>6.8</v>
      </c>
      <c r="C2">
        <v>15</v>
      </c>
    </row>
    <row r="3" spans="1:3">
      <c r="A3" t="s">
        <v>3</v>
      </c>
      <c r="B3">
        <v>7.6</v>
      </c>
      <c r="C3">
        <v>20.2</v>
      </c>
    </row>
    <row r="4" spans="1:3">
      <c r="A4" t="s">
        <v>4</v>
      </c>
      <c r="B4">
        <v>1.4</v>
      </c>
      <c r="C4">
        <v>18.3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M26"/>
  <sheetViews>
    <sheetView zoomScale="125" workbookViewId="0">
      <selection activeCell="H5" sqref="H5:H7"/>
    </sheetView>
  </sheetViews>
  <sheetFormatPr baseColWidth="10" defaultRowHeight="13"/>
  <cols>
    <col min="1" max="1" width="13.42578125" bestFit="1" customWidth="1"/>
    <col min="2" max="2" width="11.5703125" customWidth="1"/>
    <col min="9" max="9" width="11.7109375" bestFit="1" customWidth="1"/>
  </cols>
  <sheetData>
    <row r="1" spans="2:13">
      <c r="B1" s="58" t="s">
        <v>6</v>
      </c>
      <c r="C1" s="59"/>
      <c r="D1" s="59"/>
      <c r="E1" s="59"/>
      <c r="F1" s="59"/>
      <c r="G1" s="59"/>
      <c r="H1" s="60"/>
      <c r="I1" s="12"/>
    </row>
    <row r="2" spans="2:13">
      <c r="B2" s="61" t="s">
        <v>46</v>
      </c>
      <c r="C2" s="64"/>
      <c r="D2" s="65"/>
      <c r="E2" s="17"/>
      <c r="F2" s="61" t="s">
        <v>47</v>
      </c>
      <c r="G2" s="62"/>
      <c r="H2" s="63"/>
      <c r="I2" s="18" t="s">
        <v>48</v>
      </c>
      <c r="J2" s="14"/>
      <c r="K2" s="14"/>
      <c r="L2" s="14"/>
      <c r="M2" s="14"/>
    </row>
    <row r="3" spans="2:13">
      <c r="B3" s="19" t="s">
        <v>49</v>
      </c>
      <c r="C3" s="19" t="s">
        <v>50</v>
      </c>
      <c r="D3" s="19" t="s">
        <v>51</v>
      </c>
      <c r="E3" s="19" t="s">
        <v>23</v>
      </c>
      <c r="F3" s="19" t="s">
        <v>21</v>
      </c>
      <c r="G3" s="19" t="s">
        <v>22</v>
      </c>
      <c r="H3" s="19" t="s">
        <v>51</v>
      </c>
      <c r="I3" s="20"/>
      <c r="J3" s="61" t="s">
        <v>52</v>
      </c>
      <c r="K3" s="66"/>
      <c r="L3" s="66"/>
      <c r="M3" s="67"/>
    </row>
    <row r="4" spans="2:13">
      <c r="B4" s="21" t="s">
        <v>53</v>
      </c>
      <c r="C4" s="21" t="s">
        <v>54</v>
      </c>
      <c r="D4" s="21" t="s">
        <v>55</v>
      </c>
      <c r="E4" s="21" t="s">
        <v>55</v>
      </c>
      <c r="F4" s="21" t="s">
        <v>56</v>
      </c>
      <c r="G4" s="21" t="s">
        <v>57</v>
      </c>
      <c r="H4" s="21" t="s">
        <v>58</v>
      </c>
      <c r="I4" s="22"/>
      <c r="J4" s="15" t="s">
        <v>59</v>
      </c>
      <c r="K4" s="15" t="s">
        <v>60</v>
      </c>
      <c r="L4" s="15" t="s">
        <v>61</v>
      </c>
      <c r="M4" s="15" t="s">
        <v>62</v>
      </c>
    </row>
    <row r="5" spans="2:13">
      <c r="B5" s="16">
        <v>192</v>
      </c>
      <c r="C5" s="16" t="s">
        <v>63</v>
      </c>
      <c r="D5" s="23">
        <f>E5/D24</f>
        <v>0.48021946289344497</v>
      </c>
      <c r="E5" s="16">
        <f>D24-C24</f>
        <v>159648</v>
      </c>
      <c r="F5" s="24">
        <v>192</v>
      </c>
      <c r="G5" s="16" t="s">
        <v>63</v>
      </c>
      <c r="H5" s="23">
        <f>(G24-E24)/G24</f>
        <v>0.48021946289344497</v>
      </c>
      <c r="I5" s="25" t="s">
        <v>64</v>
      </c>
      <c r="J5" s="16">
        <v>8</v>
      </c>
      <c r="K5" s="16">
        <v>32</v>
      </c>
      <c r="L5" s="16">
        <v>72</v>
      </c>
      <c r="M5" s="16">
        <v>192</v>
      </c>
    </row>
    <row r="6" spans="2:13">
      <c r="B6" s="16">
        <v>8192</v>
      </c>
      <c r="C6" s="16" t="s">
        <v>65</v>
      </c>
      <c r="D6" s="23">
        <f>E6/D25</f>
        <v>0.33333333333333331</v>
      </c>
      <c r="E6" s="16">
        <f>D25-C25</f>
        <v>8192</v>
      </c>
      <c r="F6" s="24">
        <v>40960</v>
      </c>
      <c r="G6" s="16" t="s">
        <v>66</v>
      </c>
      <c r="H6" s="23">
        <f t="shared" ref="H6:H7" si="0">(G25-E25)/G25</f>
        <v>9.0909090909090912E-2</v>
      </c>
      <c r="I6" s="25" t="s">
        <v>67</v>
      </c>
      <c r="J6" s="16">
        <v>1436</v>
      </c>
      <c r="K6" s="16">
        <v>10240</v>
      </c>
      <c r="L6" s="16">
        <v>23040</v>
      </c>
      <c r="M6" s="16">
        <v>40960</v>
      </c>
    </row>
    <row r="7" spans="2:13">
      <c r="B7" s="16">
        <v>128</v>
      </c>
      <c r="C7" s="16" t="s">
        <v>68</v>
      </c>
      <c r="D7" s="23">
        <f>E7/D26</f>
        <v>0.39811912225705332</v>
      </c>
      <c r="E7" s="16">
        <f>D26-C26</f>
        <v>16256</v>
      </c>
      <c r="F7" s="24">
        <v>1272</v>
      </c>
      <c r="G7" s="16" t="s">
        <v>69</v>
      </c>
      <c r="H7" s="23">
        <f t="shared" si="0"/>
        <v>6.2407862407862405E-2</v>
      </c>
      <c r="I7" s="25" t="s">
        <v>70</v>
      </c>
      <c r="J7" s="16">
        <v>1</v>
      </c>
      <c r="K7" s="16">
        <v>318</v>
      </c>
      <c r="L7" s="16">
        <v>636</v>
      </c>
      <c r="M7" s="16">
        <v>1272</v>
      </c>
    </row>
    <row r="22" spans="1:7">
      <c r="C22" t="s">
        <v>19</v>
      </c>
      <c r="E22" t="s">
        <v>20</v>
      </c>
    </row>
    <row r="23" spans="1:7">
      <c r="C23" t="s">
        <v>17</v>
      </c>
      <c r="D23" t="s">
        <v>18</v>
      </c>
      <c r="E23" t="s">
        <v>17</v>
      </c>
      <c r="G23" t="s">
        <v>18</v>
      </c>
    </row>
    <row r="24" spans="1:7">
      <c r="A24" t="s">
        <v>111</v>
      </c>
      <c r="C24">
        <v>172800</v>
      </c>
      <c r="D24">
        <v>332448</v>
      </c>
      <c r="E24">
        <v>172800</v>
      </c>
      <c r="G24">
        <v>332448</v>
      </c>
    </row>
    <row r="25" spans="1:7">
      <c r="A25" t="s">
        <v>7</v>
      </c>
      <c r="C25">
        <v>16384</v>
      </c>
      <c r="D25">
        <v>24576</v>
      </c>
      <c r="E25">
        <v>81920</v>
      </c>
      <c r="G25">
        <v>90112</v>
      </c>
    </row>
    <row r="26" spans="1:7">
      <c r="A26" t="s">
        <v>113</v>
      </c>
      <c r="C26">
        <v>24576</v>
      </c>
      <c r="D26">
        <v>40832</v>
      </c>
      <c r="E26">
        <v>244224</v>
      </c>
      <c r="G26">
        <v>260480</v>
      </c>
    </row>
  </sheetData>
  <mergeCells count="4">
    <mergeCell ref="B1:H1"/>
    <mergeCell ref="F2:H2"/>
    <mergeCell ref="B2:D2"/>
    <mergeCell ref="J3:M3"/>
  </mergeCells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D30"/>
  <sheetViews>
    <sheetView zoomScale="150" workbookViewId="0">
      <selection activeCell="D30" sqref="D30"/>
    </sheetView>
  </sheetViews>
  <sheetFormatPr baseColWidth="10" defaultRowHeight="13"/>
  <cols>
    <col min="1" max="1" width="12.85546875" bestFit="1" customWidth="1"/>
  </cols>
  <sheetData>
    <row r="3" spans="1:4">
      <c r="A3" t="s">
        <v>111</v>
      </c>
      <c r="B3" t="s">
        <v>106</v>
      </c>
      <c r="C3" t="s">
        <v>107</v>
      </c>
      <c r="D3" t="s">
        <v>108</v>
      </c>
    </row>
    <row r="4" spans="1:4">
      <c r="A4">
        <v>4</v>
      </c>
      <c r="B4">
        <v>2.1123554652213188</v>
      </c>
      <c r="C4">
        <v>3.2244698857897327</v>
      </c>
      <c r="D4">
        <v>3.2244698857897327</v>
      </c>
    </row>
    <row r="5" spans="1:4">
      <c r="A5">
        <v>16</v>
      </c>
      <c r="B5">
        <v>7.1994935305844407</v>
      </c>
      <c r="C5">
        <v>13.20296708260403</v>
      </c>
      <c r="D5">
        <v>13.20296708260403</v>
      </c>
    </row>
    <row r="6" spans="1:4">
      <c r="A6">
        <v>36</v>
      </c>
      <c r="B6">
        <v>18.391784808384291</v>
      </c>
      <c r="C6">
        <v>30.701470491695655</v>
      </c>
      <c r="D6">
        <v>30.701470491695655</v>
      </c>
    </row>
    <row r="7" spans="1:4">
      <c r="A7">
        <v>64</v>
      </c>
      <c r="B7">
        <v>36.592895426626498</v>
      </c>
      <c r="C7">
        <v>60.000705625761753</v>
      </c>
      <c r="D7">
        <v>60.000705625761753</v>
      </c>
    </row>
    <row r="11" spans="1:4">
      <c r="A11" t="s">
        <v>109</v>
      </c>
      <c r="B11" t="s">
        <v>106</v>
      </c>
      <c r="C11" t="s">
        <v>107</v>
      </c>
      <c r="D11" t="s">
        <v>108</v>
      </c>
    </row>
    <row r="12" spans="1:4">
      <c r="A12">
        <v>4</v>
      </c>
      <c r="B12">
        <v>2.7044722419779941</v>
      </c>
      <c r="C12">
        <v>3.6</v>
      </c>
      <c r="D12">
        <v>4.7563884156729124</v>
      </c>
    </row>
    <row r="13" spans="1:4">
      <c r="A13">
        <v>16</v>
      </c>
      <c r="B13">
        <v>8.9067236153210256</v>
      </c>
      <c r="C13">
        <v>14</v>
      </c>
      <c r="D13">
        <v>18.129870129870131</v>
      </c>
    </row>
    <row r="14" spans="1:4">
      <c r="A14">
        <v>36</v>
      </c>
      <c r="B14">
        <v>19.636998784933173</v>
      </c>
      <c r="C14">
        <v>33</v>
      </c>
      <c r="D14">
        <v>37.986394557823132</v>
      </c>
    </row>
    <row r="15" spans="1:4">
      <c r="A15">
        <v>64</v>
      </c>
      <c r="B15">
        <v>31.426835196888671</v>
      </c>
      <c r="C15">
        <v>54</v>
      </c>
      <c r="D15">
        <v>60.695652173913047</v>
      </c>
    </row>
    <row r="20" spans="1:4">
      <c r="A20" t="s">
        <v>110</v>
      </c>
      <c r="B20" t="s">
        <v>106</v>
      </c>
      <c r="C20" t="s">
        <v>107</v>
      </c>
      <c r="D20" t="s">
        <v>108</v>
      </c>
    </row>
    <row r="21" spans="1:4">
      <c r="A21">
        <v>4</v>
      </c>
      <c r="B21">
        <v>2.7599775037493748</v>
      </c>
      <c r="C21">
        <v>3.9</v>
      </c>
      <c r="D21">
        <v>4.1601569858712715</v>
      </c>
    </row>
    <row r="22" spans="1:4">
      <c r="A22">
        <v>16</v>
      </c>
      <c r="B22">
        <v>10.102241537053979</v>
      </c>
      <c r="C22">
        <v>13</v>
      </c>
      <c r="D22">
        <v>16.637493721747866</v>
      </c>
    </row>
    <row r="23" spans="1:4">
      <c r="A23">
        <v>36</v>
      </c>
      <c r="B23">
        <v>16.315847801994828</v>
      </c>
      <c r="C23">
        <v>32</v>
      </c>
      <c r="D23">
        <v>37.440237355185076</v>
      </c>
    </row>
    <row r="24" spans="1:4">
      <c r="A24">
        <v>64</v>
      </c>
      <c r="B24">
        <v>29.668831168831165</v>
      </c>
      <c r="C24">
        <v>57</v>
      </c>
      <c r="D24">
        <v>66.583417085427143</v>
      </c>
    </row>
    <row r="29" spans="1:4">
      <c r="D29">
        <f>GEOMEAN(D7,D15,D24)</f>
        <v>62.358166876543287</v>
      </c>
    </row>
    <row r="30" spans="1:4">
      <c r="D30">
        <f>GEOMEAN(B7,B15,B24)</f>
        <v>32.433908458752967</v>
      </c>
    </row>
  </sheetData>
  <phoneticPr fontId="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M22"/>
  <sheetViews>
    <sheetView tabSelected="1" zoomScale="125" workbookViewId="0">
      <selection activeCell="B1" sqref="A1:K8"/>
    </sheetView>
  </sheetViews>
  <sheetFormatPr baseColWidth="10" defaultRowHeight="13"/>
  <cols>
    <col min="2" max="2" width="9.85546875" customWidth="1"/>
    <col min="3" max="3" width="9" customWidth="1"/>
    <col min="4" max="4" width="9.140625" customWidth="1"/>
    <col min="5" max="5" width="8.140625" customWidth="1"/>
    <col min="6" max="6" width="8" customWidth="1"/>
    <col min="7" max="7" width="8.28515625" customWidth="1"/>
    <col min="8" max="9" width="9.42578125" customWidth="1"/>
    <col min="10" max="10" width="9.28515625" customWidth="1"/>
    <col min="11" max="11" width="9.42578125" customWidth="1"/>
  </cols>
  <sheetData>
    <row r="1" spans="1:12" s="11" customFormat="1" ht="13" customHeight="1" thickTop="1" thickBot="1">
      <c r="A1" s="51"/>
      <c r="B1" s="71" t="s">
        <v>91</v>
      </c>
      <c r="C1" s="75"/>
      <c r="D1" s="76"/>
      <c r="E1" s="77" t="s">
        <v>92</v>
      </c>
      <c r="F1" s="78"/>
      <c r="G1" s="78"/>
      <c r="H1" s="78"/>
      <c r="I1" s="78"/>
      <c r="J1" s="78"/>
      <c r="K1" s="81"/>
      <c r="L1" s="79"/>
    </row>
    <row r="2" spans="1:12" ht="13" customHeight="1" thickTop="1" thickBot="1">
      <c r="A2" s="50" t="s">
        <v>71</v>
      </c>
      <c r="B2" s="68" t="s">
        <v>93</v>
      </c>
      <c r="C2" s="72"/>
      <c r="D2" s="73"/>
      <c r="E2" s="52"/>
      <c r="F2" s="53"/>
      <c r="G2" s="54"/>
      <c r="H2" s="68" t="s">
        <v>62</v>
      </c>
      <c r="I2" s="74"/>
      <c r="J2" s="74"/>
      <c r="K2" s="82"/>
      <c r="L2" s="80"/>
    </row>
    <row r="3" spans="1:12" ht="13" customHeight="1" thickTop="1">
      <c r="A3" s="30"/>
      <c r="B3" s="33" t="s">
        <v>72</v>
      </c>
      <c r="C3" s="19" t="s">
        <v>73</v>
      </c>
      <c r="D3" s="38" t="s">
        <v>74</v>
      </c>
      <c r="E3" s="68" t="s">
        <v>75</v>
      </c>
      <c r="F3" s="69"/>
      <c r="G3" s="70"/>
      <c r="H3" s="19" t="s">
        <v>72</v>
      </c>
      <c r="I3" s="19" t="s">
        <v>73</v>
      </c>
      <c r="J3" s="46" t="s">
        <v>74</v>
      </c>
      <c r="K3" s="80"/>
    </row>
    <row r="4" spans="1:12" ht="13" customHeight="1">
      <c r="A4" s="48"/>
      <c r="B4" s="36" t="s">
        <v>76</v>
      </c>
      <c r="C4" s="21" t="s">
        <v>77</v>
      </c>
      <c r="D4" s="40" t="s">
        <v>78</v>
      </c>
      <c r="E4" s="31" t="s">
        <v>79</v>
      </c>
      <c r="F4" s="15" t="s">
        <v>80</v>
      </c>
      <c r="G4" s="44" t="s">
        <v>81</v>
      </c>
      <c r="H4" s="21" t="s">
        <v>82</v>
      </c>
      <c r="I4" s="21" t="s">
        <v>77</v>
      </c>
      <c r="J4" s="40" t="s">
        <v>78</v>
      </c>
      <c r="K4" s="80"/>
    </row>
    <row r="5" spans="1:12" ht="13" customHeight="1">
      <c r="A5" s="29" t="s">
        <v>83</v>
      </c>
      <c r="B5" s="37">
        <v>192</v>
      </c>
      <c r="C5" s="16" t="s">
        <v>84</v>
      </c>
      <c r="D5" s="39">
        <v>0.48021946289344497</v>
      </c>
      <c r="E5" s="32">
        <v>8</v>
      </c>
      <c r="F5" s="16">
        <v>32</v>
      </c>
      <c r="G5" s="34">
        <v>72</v>
      </c>
      <c r="H5" s="24">
        <v>192</v>
      </c>
      <c r="I5" s="16" t="s">
        <v>84</v>
      </c>
      <c r="J5" s="45">
        <v>0.48021946289344497</v>
      </c>
      <c r="K5" s="80"/>
    </row>
    <row r="6" spans="1:12" ht="13" customHeight="1">
      <c r="A6" s="29" t="s">
        <v>85</v>
      </c>
      <c r="B6" s="32">
        <v>8192</v>
      </c>
      <c r="C6" s="16" t="s">
        <v>86</v>
      </c>
      <c r="D6" s="39">
        <v>0.33333333333333331</v>
      </c>
      <c r="E6" s="32">
        <v>1436</v>
      </c>
      <c r="F6" s="16">
        <v>10240</v>
      </c>
      <c r="G6" s="26">
        <v>23040</v>
      </c>
      <c r="H6" s="84">
        <v>40960</v>
      </c>
      <c r="I6" s="16" t="s">
        <v>87</v>
      </c>
      <c r="J6" s="45">
        <v>9.0909090909090912E-2</v>
      </c>
      <c r="K6" s="80"/>
    </row>
    <row r="7" spans="1:12" ht="13" customHeight="1" thickBot="1">
      <c r="A7" s="49" t="s">
        <v>88</v>
      </c>
      <c r="B7" s="43">
        <v>128</v>
      </c>
      <c r="C7" s="42" t="s">
        <v>89</v>
      </c>
      <c r="D7" s="41">
        <v>0.39811912225705332</v>
      </c>
      <c r="E7" s="32">
        <v>1</v>
      </c>
      <c r="F7" s="16">
        <v>318</v>
      </c>
      <c r="G7" s="26">
        <v>636</v>
      </c>
      <c r="H7" s="85">
        <v>1272</v>
      </c>
      <c r="I7" s="35" t="s">
        <v>90</v>
      </c>
      <c r="J7" s="83">
        <v>6.2407862407862405E-2</v>
      </c>
      <c r="K7" s="80"/>
    </row>
    <row r="8" spans="1:12" ht="14" thickTop="1">
      <c r="A8" s="27"/>
      <c r="B8" s="27"/>
      <c r="C8" s="27"/>
      <c r="D8" s="27"/>
      <c r="E8" s="27"/>
      <c r="F8" s="27"/>
      <c r="G8" s="27"/>
      <c r="H8" s="27"/>
      <c r="J8" s="27"/>
      <c r="K8" s="80"/>
    </row>
    <row r="10" spans="1:12">
      <c r="I10" s="47"/>
    </row>
    <row r="11" spans="1:12">
      <c r="B11" s="28"/>
    </row>
    <row r="15" spans="1:12">
      <c r="B15" s="14"/>
      <c r="C15" s="14"/>
      <c r="D15" s="14"/>
    </row>
    <row r="21" spans="13:13" ht="14" thickBot="1"/>
    <row r="22" spans="13:13" ht="14" thickTop="1">
      <c r="M22" s="27"/>
    </row>
  </sheetData>
  <mergeCells count="5">
    <mergeCell ref="E3:G3"/>
    <mergeCell ref="B2:D2"/>
    <mergeCell ref="B1:D1"/>
    <mergeCell ref="E1:J1"/>
    <mergeCell ref="H2:J2"/>
  </mergeCells>
  <phoneticPr fontId="6" type="noConversion"/>
  <pageMargins left="0.75" right="0.75" top="1" bottom="1" header="0.5" footer="0.5"/>
  <pageSetup scale="59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5" sqref="G3:G5"/>
    </sheetView>
  </sheetViews>
  <sheetFormatPr baseColWidth="10" defaultRowHeight="13"/>
  <cols>
    <col min="1" max="1" width="13.7109375" bestFit="1" customWidth="1"/>
    <col min="2" max="2" width="34.85546875" bestFit="1" customWidth="1"/>
  </cols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97</v>
      </c>
      <c r="B2" s="1" t="s">
        <v>32</v>
      </c>
      <c r="C2">
        <v>1</v>
      </c>
      <c r="D2">
        <f t="shared" ref="D2:D6" si="0">C2*C2</f>
        <v>1</v>
      </c>
      <c r="E2">
        <v>132</v>
      </c>
      <c r="F2">
        <f t="shared" ref="F2:F6" si="1">100000/E2</f>
        <v>757.57575757575762</v>
      </c>
      <c r="G2">
        <f>F2/$F$2</f>
        <v>1</v>
      </c>
    </row>
    <row r="3" spans="1:7">
      <c r="A3" t="s">
        <v>97</v>
      </c>
      <c r="B3" s="1" t="s">
        <v>32</v>
      </c>
      <c r="C3">
        <v>2</v>
      </c>
      <c r="D3">
        <f t="shared" si="0"/>
        <v>4</v>
      </c>
      <c r="E3">
        <v>39</v>
      </c>
      <c r="F3">
        <f t="shared" si="1"/>
        <v>2564.102564102564</v>
      </c>
      <c r="G3">
        <f t="shared" ref="G3:G6" si="2">F3/$F$2</f>
        <v>3.3846153846153841</v>
      </c>
    </row>
    <row r="4" spans="1:7">
      <c r="A4" t="s">
        <v>97</v>
      </c>
      <c r="B4" s="1" t="s">
        <v>32</v>
      </c>
      <c r="C4">
        <v>4</v>
      </c>
      <c r="D4">
        <f t="shared" si="0"/>
        <v>16</v>
      </c>
      <c r="E4">
        <v>12</v>
      </c>
      <c r="F4">
        <f t="shared" si="1"/>
        <v>8333.3333333333339</v>
      </c>
      <c r="G4">
        <f t="shared" si="2"/>
        <v>11</v>
      </c>
    </row>
    <row r="5" spans="1:7">
      <c r="A5" t="s">
        <v>97</v>
      </c>
      <c r="B5" s="1" t="s">
        <v>32</v>
      </c>
      <c r="C5">
        <v>6</v>
      </c>
      <c r="D5">
        <f t="shared" si="0"/>
        <v>36</v>
      </c>
      <c r="E5">
        <v>5</v>
      </c>
      <c r="F5">
        <f t="shared" si="1"/>
        <v>20000</v>
      </c>
      <c r="G5">
        <f t="shared" si="2"/>
        <v>26.4</v>
      </c>
    </row>
    <row r="6" spans="1:7">
      <c r="A6" t="s">
        <v>97</v>
      </c>
      <c r="B6" s="1" t="s">
        <v>32</v>
      </c>
      <c r="C6">
        <v>8</v>
      </c>
      <c r="D6">
        <f t="shared" si="0"/>
        <v>64</v>
      </c>
      <c r="E6">
        <v>3</v>
      </c>
      <c r="F6">
        <f t="shared" si="1"/>
        <v>33333.333333333336</v>
      </c>
      <c r="G6">
        <f t="shared" si="2"/>
        <v>44</v>
      </c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9"/>
  <sheetViews>
    <sheetView workbookViewId="0">
      <selection activeCell="G6" sqref="G3:G6"/>
    </sheetView>
  </sheetViews>
  <sheetFormatPr baseColWidth="10" defaultRowHeight="13"/>
  <cols>
    <col min="1" max="1" width="14.5703125" bestFit="1" customWidth="1"/>
    <col min="2" max="2" width="34.85546875" bestFit="1" customWidth="1"/>
    <col min="3" max="3" width="4.140625" bestFit="1" customWidth="1"/>
    <col min="4" max="4" width="7" bestFit="1" customWidth="1"/>
  </cols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44</v>
      </c>
      <c r="B2" s="1" t="s">
        <v>27</v>
      </c>
      <c r="C2">
        <v>1</v>
      </c>
      <c r="D2">
        <f t="shared" ref="D2:D10" si="0">C2*C2</f>
        <v>1</v>
      </c>
      <c r="E2">
        <v>935351</v>
      </c>
      <c r="F2">
        <f t="shared" ref="F2:F10" si="1">100000/E2</f>
        <v>0.10691173687738614</v>
      </c>
      <c r="G2">
        <f t="shared" ref="G2:G7" si="2">F2/$F$2</f>
        <v>1</v>
      </c>
    </row>
    <row r="3" spans="1:7">
      <c r="A3" t="s">
        <v>44</v>
      </c>
      <c r="B3" s="1" t="s">
        <v>32</v>
      </c>
      <c r="C3">
        <v>2</v>
      </c>
      <c r="D3">
        <f t="shared" si="0"/>
        <v>4</v>
      </c>
      <c r="E3">
        <v>290079</v>
      </c>
      <c r="F3">
        <f t="shared" si="1"/>
        <v>0.34473367599860727</v>
      </c>
      <c r="G3">
        <f t="shared" si="2"/>
        <v>3.2244698857897327</v>
      </c>
    </row>
    <row r="4" spans="1:7">
      <c r="A4" t="s">
        <v>44</v>
      </c>
      <c r="B4" s="1" t="s">
        <v>32</v>
      </c>
      <c r="C4">
        <v>4</v>
      </c>
      <c r="D4">
        <f t="shared" si="0"/>
        <v>16</v>
      </c>
      <c r="E4">
        <v>70844</v>
      </c>
      <c r="F4">
        <f t="shared" si="1"/>
        <v>1.4115521427361526</v>
      </c>
      <c r="G4">
        <f t="shared" si="2"/>
        <v>13.20296708260403</v>
      </c>
    </row>
    <row r="5" spans="1:7">
      <c r="A5" t="s">
        <v>44</v>
      </c>
      <c r="B5" s="1" t="s">
        <v>32</v>
      </c>
      <c r="C5">
        <v>6</v>
      </c>
      <c r="D5">
        <f t="shared" si="0"/>
        <v>36</v>
      </c>
      <c r="E5">
        <v>30466</v>
      </c>
      <c r="F5">
        <f t="shared" si="1"/>
        <v>3.282347534957001</v>
      </c>
      <c r="G5">
        <f t="shared" si="2"/>
        <v>30.701470491695655</v>
      </c>
    </row>
    <row r="6" spans="1:7">
      <c r="A6" t="s">
        <v>45</v>
      </c>
      <c r="B6" s="1" t="s">
        <v>94</v>
      </c>
      <c r="C6">
        <v>8</v>
      </c>
      <c r="D6">
        <f t="shared" si="0"/>
        <v>64</v>
      </c>
      <c r="E6">
        <v>15589</v>
      </c>
      <c r="F6">
        <f t="shared" si="1"/>
        <v>6.4147796523189431</v>
      </c>
      <c r="G6">
        <f t="shared" si="2"/>
        <v>60.000705625761753</v>
      </c>
    </row>
    <row r="7" spans="1:7">
      <c r="A7" t="s">
        <v>44</v>
      </c>
      <c r="B7" s="1" t="s">
        <v>26</v>
      </c>
      <c r="C7">
        <v>2</v>
      </c>
      <c r="D7">
        <f t="shared" si="0"/>
        <v>4</v>
      </c>
      <c r="E7">
        <v>442800</v>
      </c>
      <c r="F7">
        <f t="shared" si="1"/>
        <v>0.22583559168925021</v>
      </c>
      <c r="G7">
        <f t="shared" si="2"/>
        <v>2.1123554652213188</v>
      </c>
    </row>
    <row r="8" spans="1:7">
      <c r="A8" t="s">
        <v>44</v>
      </c>
      <c r="B8" s="1" t="s">
        <v>26</v>
      </c>
      <c r="C8">
        <v>4</v>
      </c>
      <c r="D8">
        <f t="shared" si="0"/>
        <v>16</v>
      </c>
      <c r="E8">
        <v>129919</v>
      </c>
      <c r="F8">
        <f t="shared" si="1"/>
        <v>0.76971035799228749</v>
      </c>
      <c r="G8">
        <f t="shared" ref="G8:G10" si="3">F8/$F$2</f>
        <v>7.1994935305844407</v>
      </c>
    </row>
    <row r="9" spans="1:7">
      <c r="A9" t="s">
        <v>44</v>
      </c>
      <c r="B9" s="1" t="s">
        <v>26</v>
      </c>
      <c r="C9">
        <v>6</v>
      </c>
      <c r="D9">
        <f t="shared" si="0"/>
        <v>36</v>
      </c>
      <c r="E9">
        <v>50857</v>
      </c>
      <c r="F9">
        <f t="shared" si="1"/>
        <v>1.9662976581394891</v>
      </c>
      <c r="G9">
        <f t="shared" si="3"/>
        <v>18.391784808384291</v>
      </c>
    </row>
    <row r="10" spans="1:7">
      <c r="A10" t="s">
        <v>44</v>
      </c>
      <c r="B10" s="1" t="s">
        <v>26</v>
      </c>
      <c r="C10">
        <v>8</v>
      </c>
      <c r="D10">
        <f t="shared" si="0"/>
        <v>64</v>
      </c>
      <c r="E10">
        <v>25561</v>
      </c>
      <c r="F10">
        <f t="shared" si="1"/>
        <v>3.9122100074331989</v>
      </c>
      <c r="G10">
        <f t="shared" si="3"/>
        <v>36.592895426626498</v>
      </c>
    </row>
    <row r="19" spans="5:5">
      <c r="E19" t="s">
        <v>98</v>
      </c>
    </row>
  </sheetData>
  <sortState ref="A2:XFD1048576">
    <sortCondition ref="A3:A1048576"/>
    <sortCondition ref="B3:B1048576"/>
    <sortCondition ref="D3:D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6"/>
  <sheetViews>
    <sheetView workbookViewId="0">
      <selection activeCell="G3" sqref="G3:G5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99</v>
      </c>
      <c r="B2" s="1" t="s">
        <v>32</v>
      </c>
      <c r="C2">
        <v>1</v>
      </c>
      <c r="D2">
        <f t="shared" ref="D2:D6" si="0">C2*C2</f>
        <v>1</v>
      </c>
      <c r="E2">
        <v>1012</v>
      </c>
      <c r="F2">
        <f t="shared" ref="F2:F6" si="1">100000/E2</f>
        <v>98.814229249011859</v>
      </c>
      <c r="G2">
        <f>F2/$F$2</f>
        <v>1</v>
      </c>
    </row>
    <row r="3" spans="1:7">
      <c r="A3" t="s">
        <v>99</v>
      </c>
      <c r="B3" s="1" t="s">
        <v>32</v>
      </c>
      <c r="C3">
        <v>2</v>
      </c>
      <c r="D3">
        <f t="shared" si="0"/>
        <v>4</v>
      </c>
      <c r="E3">
        <v>257</v>
      </c>
      <c r="F3">
        <f t="shared" si="1"/>
        <v>389.10505836575874</v>
      </c>
      <c r="G3">
        <f t="shared" ref="G3:G6" si="2">F3/$F$2</f>
        <v>3.9377431906614784</v>
      </c>
    </row>
    <row r="4" spans="1:7">
      <c r="A4" t="s">
        <v>99</v>
      </c>
      <c r="B4" s="1" t="s">
        <v>32</v>
      </c>
      <c r="C4">
        <v>4</v>
      </c>
      <c r="D4">
        <f t="shared" si="0"/>
        <v>16</v>
      </c>
      <c r="E4">
        <v>78</v>
      </c>
      <c r="F4">
        <f t="shared" si="1"/>
        <v>1282.051282051282</v>
      </c>
      <c r="G4">
        <f t="shared" si="2"/>
        <v>12.974358974358973</v>
      </c>
    </row>
    <row r="5" spans="1:7">
      <c r="A5" t="s">
        <v>99</v>
      </c>
      <c r="B5" s="1" t="s">
        <v>32</v>
      </c>
      <c r="C5">
        <v>6</v>
      </c>
      <c r="D5">
        <f t="shared" si="0"/>
        <v>36</v>
      </c>
      <c r="E5">
        <v>31</v>
      </c>
      <c r="F5">
        <f t="shared" si="1"/>
        <v>3225.8064516129034</v>
      </c>
      <c r="G5">
        <f t="shared" si="2"/>
        <v>32.645161290322584</v>
      </c>
    </row>
    <row r="6" spans="1:7">
      <c r="A6" t="s">
        <v>99</v>
      </c>
      <c r="B6" s="1" t="s">
        <v>32</v>
      </c>
      <c r="C6">
        <v>8</v>
      </c>
      <c r="D6">
        <f t="shared" si="0"/>
        <v>64</v>
      </c>
      <c r="E6">
        <v>17</v>
      </c>
      <c r="F6">
        <f t="shared" si="1"/>
        <v>5882.3529411764703</v>
      </c>
      <c r="G6">
        <f t="shared" si="2"/>
        <v>59.529411764705877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3" sqref="G3:G5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100</v>
      </c>
      <c r="B2" s="1" t="s">
        <v>32</v>
      </c>
      <c r="C2">
        <v>1</v>
      </c>
      <c r="D2">
        <f t="shared" ref="D2:D6" si="0">C2*C2</f>
        <v>1</v>
      </c>
      <c r="E2">
        <v>556</v>
      </c>
      <c r="F2">
        <f t="shared" ref="F2:F6" si="1">100000/E2</f>
        <v>179.85611510791367</v>
      </c>
      <c r="G2">
        <f>F2/$F$2</f>
        <v>1</v>
      </c>
    </row>
    <row r="3" spans="1:7">
      <c r="A3" t="s">
        <v>100</v>
      </c>
      <c r="B3" s="1" t="s">
        <v>32</v>
      </c>
      <c r="C3">
        <v>2</v>
      </c>
      <c r="D3">
        <f t="shared" si="0"/>
        <v>4</v>
      </c>
      <c r="E3">
        <v>143</v>
      </c>
      <c r="F3">
        <f t="shared" si="1"/>
        <v>699.30069930069931</v>
      </c>
      <c r="G3">
        <f t="shared" ref="G3:G6" si="2">F3/$F$2</f>
        <v>3.8881118881118883</v>
      </c>
    </row>
    <row r="4" spans="1:7">
      <c r="A4" t="s">
        <v>100</v>
      </c>
      <c r="B4" s="1" t="s">
        <v>32</v>
      </c>
      <c r="C4">
        <v>4</v>
      </c>
      <c r="D4">
        <f t="shared" si="0"/>
        <v>16</v>
      </c>
      <c r="E4">
        <v>43</v>
      </c>
      <c r="F4">
        <f t="shared" si="1"/>
        <v>2325.5813953488373</v>
      </c>
      <c r="G4">
        <f t="shared" si="2"/>
        <v>12.930232558139535</v>
      </c>
    </row>
    <row r="5" spans="1:7">
      <c r="A5" t="s">
        <v>100</v>
      </c>
      <c r="B5" s="1" t="s">
        <v>32</v>
      </c>
      <c r="C5">
        <v>6</v>
      </c>
      <c r="D5">
        <f t="shared" si="0"/>
        <v>36</v>
      </c>
      <c r="E5">
        <v>21</v>
      </c>
      <c r="F5">
        <f t="shared" si="1"/>
        <v>4761.9047619047615</v>
      </c>
      <c r="G5">
        <f t="shared" si="2"/>
        <v>26.476190476190474</v>
      </c>
    </row>
    <row r="6" spans="1:7">
      <c r="A6" t="s">
        <v>100</v>
      </c>
      <c r="B6" s="1" t="s">
        <v>32</v>
      </c>
      <c r="C6">
        <v>8</v>
      </c>
      <c r="D6">
        <f t="shared" si="0"/>
        <v>64</v>
      </c>
      <c r="E6">
        <v>10</v>
      </c>
      <c r="F6">
        <f t="shared" si="1"/>
        <v>10000</v>
      </c>
      <c r="G6">
        <f t="shared" si="2"/>
        <v>55.6</v>
      </c>
    </row>
    <row r="7" spans="1:7">
      <c r="B7" s="1"/>
    </row>
    <row r="8" spans="1:7">
      <c r="B8" s="1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8"/>
  <sheetViews>
    <sheetView workbookViewId="0">
      <selection activeCell="G5" sqref="G3:G5"/>
    </sheetView>
  </sheetViews>
  <sheetFormatPr baseColWidth="10" defaultRowHeight="13"/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101</v>
      </c>
      <c r="B2" s="2" t="s">
        <v>32</v>
      </c>
      <c r="C2">
        <v>1</v>
      </c>
      <c r="D2">
        <v>1</v>
      </c>
      <c r="E2">
        <v>1303</v>
      </c>
      <c r="F2">
        <v>179.85611510791375</v>
      </c>
      <c r="G2">
        <v>1</v>
      </c>
    </row>
    <row r="3" spans="1:7">
      <c r="A3" t="s">
        <v>101</v>
      </c>
      <c r="B3" s="2" t="s">
        <v>32</v>
      </c>
      <c r="C3">
        <v>2</v>
      </c>
      <c r="D3">
        <v>4</v>
      </c>
      <c r="E3">
        <v>403</v>
      </c>
      <c r="F3">
        <v>699.30069930069931</v>
      </c>
      <c r="G3">
        <f>$E$2/E3</f>
        <v>3.2332506203473947</v>
      </c>
    </row>
    <row r="4" spans="1:7">
      <c r="A4" t="s">
        <v>101</v>
      </c>
      <c r="B4" s="2" t="s">
        <v>32</v>
      </c>
      <c r="C4">
        <v>4</v>
      </c>
      <c r="D4">
        <v>16</v>
      </c>
      <c r="E4">
        <v>103</v>
      </c>
      <c r="F4">
        <v>2325.5813953488368</v>
      </c>
      <c r="G4">
        <f t="shared" ref="G4:G6" si="0">$E$2/E4</f>
        <v>12.650485436893204</v>
      </c>
    </row>
    <row r="5" spans="1:7">
      <c r="A5" t="s">
        <v>101</v>
      </c>
      <c r="B5" s="2" t="s">
        <v>32</v>
      </c>
      <c r="C5">
        <v>6</v>
      </c>
      <c r="D5">
        <v>36</v>
      </c>
      <c r="E5">
        <v>56</v>
      </c>
      <c r="F5">
        <v>4761.9047619047606</v>
      </c>
      <c r="G5">
        <f t="shared" si="0"/>
        <v>23.267857142857142</v>
      </c>
    </row>
    <row r="6" spans="1:7">
      <c r="A6" t="s">
        <v>101</v>
      </c>
      <c r="B6" s="2" t="s">
        <v>32</v>
      </c>
      <c r="C6">
        <v>8</v>
      </c>
      <c r="D6">
        <v>64</v>
      </c>
      <c r="E6">
        <v>27</v>
      </c>
      <c r="F6">
        <v>10000</v>
      </c>
      <c r="G6">
        <f t="shared" si="0"/>
        <v>48.25925925925926</v>
      </c>
    </row>
    <row r="7" spans="1:7">
      <c r="B7" s="1"/>
    </row>
    <row r="8" spans="1:7">
      <c r="B8" s="1"/>
    </row>
  </sheetData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1"/>
  <sheetViews>
    <sheetView topLeftCell="A2" workbookViewId="0">
      <selection activeCell="G3" sqref="G3:G6"/>
    </sheetView>
  </sheetViews>
  <sheetFormatPr baseColWidth="10" defaultRowHeight="13"/>
  <cols>
    <col min="1" max="1" width="9.28515625" bestFit="1" customWidth="1"/>
    <col min="2" max="2" width="34.85546875" bestFit="1" customWidth="1"/>
    <col min="3" max="3" width="4.42578125" bestFit="1" customWidth="1"/>
    <col min="4" max="4" width="9.140625" customWidth="1"/>
    <col min="5" max="5" width="7" bestFit="1" customWidth="1"/>
    <col min="6" max="6" width="13.85546875" bestFit="1" customWidth="1"/>
  </cols>
  <sheetData>
    <row r="1" spans="1:7">
      <c r="A1" t="s">
        <v>33</v>
      </c>
      <c r="B1" t="s">
        <v>34</v>
      </c>
      <c r="C1" t="s">
        <v>43</v>
      </c>
      <c r="D1" t="s">
        <v>37</v>
      </c>
      <c r="E1" t="s">
        <v>36</v>
      </c>
      <c r="F1" t="s">
        <v>42</v>
      </c>
    </row>
    <row r="2" spans="1:7">
      <c r="A2" t="s">
        <v>41</v>
      </c>
      <c r="B2" s="1" t="s">
        <v>27</v>
      </c>
      <c r="C2">
        <v>1</v>
      </c>
      <c r="D2">
        <f t="shared" ref="D2:D10" si="0">C2*C2</f>
        <v>1</v>
      </c>
      <c r="E2">
        <v>64645</v>
      </c>
      <c r="F2">
        <f t="shared" ref="F2:F10" si="1">100000/E2</f>
        <v>1.5469100471807564</v>
      </c>
      <c r="G2">
        <f>F2/$F$2</f>
        <v>1</v>
      </c>
    </row>
    <row r="3" spans="1:7">
      <c r="A3" t="s">
        <v>41</v>
      </c>
      <c r="B3" s="1" t="s">
        <v>26</v>
      </c>
      <c r="C3">
        <v>2</v>
      </c>
      <c r="D3">
        <f t="shared" si="0"/>
        <v>4</v>
      </c>
      <c r="E3">
        <v>23903</v>
      </c>
      <c r="F3">
        <f t="shared" si="1"/>
        <v>4.1835752834372251</v>
      </c>
      <c r="G3">
        <f t="shared" ref="G3:G10" si="2">F3/$F$2</f>
        <v>2.7044722419779941</v>
      </c>
    </row>
    <row r="4" spans="1:7">
      <c r="A4" t="s">
        <v>41</v>
      </c>
      <c r="B4" s="1" t="s">
        <v>26</v>
      </c>
      <c r="C4">
        <v>4</v>
      </c>
      <c r="D4">
        <f t="shared" si="0"/>
        <v>16</v>
      </c>
      <c r="E4">
        <v>7258</v>
      </c>
      <c r="F4">
        <f t="shared" si="1"/>
        <v>13.777900248002204</v>
      </c>
      <c r="G4">
        <f t="shared" si="2"/>
        <v>8.9067236153210256</v>
      </c>
    </row>
    <row r="5" spans="1:7">
      <c r="A5" t="s">
        <v>41</v>
      </c>
      <c r="B5" s="1" t="s">
        <v>26</v>
      </c>
      <c r="C5">
        <v>6</v>
      </c>
      <c r="D5">
        <f t="shared" si="0"/>
        <v>36</v>
      </c>
      <c r="E5">
        <v>3292</v>
      </c>
      <c r="F5">
        <f t="shared" si="1"/>
        <v>30.376670716889429</v>
      </c>
      <c r="G5">
        <f t="shared" si="2"/>
        <v>19.636998784933173</v>
      </c>
    </row>
    <row r="6" spans="1:7">
      <c r="A6" t="s">
        <v>41</v>
      </c>
      <c r="B6" s="1" t="s">
        <v>26</v>
      </c>
      <c r="C6">
        <v>8</v>
      </c>
      <c r="D6">
        <f t="shared" si="0"/>
        <v>64</v>
      </c>
      <c r="E6">
        <v>2057</v>
      </c>
      <c r="F6">
        <f t="shared" si="1"/>
        <v>48.614487117160913</v>
      </c>
      <c r="G6">
        <f t="shared" si="2"/>
        <v>31.426835196888671</v>
      </c>
    </row>
    <row r="7" spans="1:7">
      <c r="A7" t="s">
        <v>41</v>
      </c>
      <c r="B7" s="1" t="s">
        <v>32</v>
      </c>
      <c r="C7">
        <v>2</v>
      </c>
      <c r="D7">
        <f t="shared" si="0"/>
        <v>4</v>
      </c>
      <c r="E7">
        <v>19052</v>
      </c>
      <c r="F7">
        <f t="shared" si="1"/>
        <v>5.2487927776611381</v>
      </c>
      <c r="G7">
        <f t="shared" si="2"/>
        <v>3.3930820911190427</v>
      </c>
    </row>
    <row r="8" spans="1:7">
      <c r="A8" t="s">
        <v>41</v>
      </c>
      <c r="B8" s="1" t="s">
        <v>32</v>
      </c>
      <c r="C8">
        <v>4</v>
      </c>
      <c r="D8">
        <f t="shared" si="0"/>
        <v>16</v>
      </c>
      <c r="E8">
        <v>4085</v>
      </c>
      <c r="F8">
        <f t="shared" si="1"/>
        <v>24.479804161566708</v>
      </c>
      <c r="G8">
        <f t="shared" si="2"/>
        <v>15.824969400244798</v>
      </c>
    </row>
    <row r="9" spans="1:7">
      <c r="A9" t="s">
        <v>41</v>
      </c>
      <c r="B9" s="1" t="s">
        <v>32</v>
      </c>
      <c r="C9">
        <v>6</v>
      </c>
      <c r="D9">
        <f t="shared" si="0"/>
        <v>36</v>
      </c>
      <c r="E9">
        <v>1872</v>
      </c>
      <c r="F9">
        <f t="shared" si="1"/>
        <v>53.418803418803421</v>
      </c>
      <c r="G9">
        <f t="shared" si="2"/>
        <v>34.532585470085472</v>
      </c>
    </row>
    <row r="10" spans="1:7">
      <c r="A10" t="s">
        <v>41</v>
      </c>
      <c r="B10" s="1" t="s">
        <v>32</v>
      </c>
      <c r="C10">
        <v>8</v>
      </c>
      <c r="D10">
        <f t="shared" si="0"/>
        <v>64</v>
      </c>
      <c r="E10">
        <v>1104</v>
      </c>
      <c r="F10">
        <f t="shared" si="1"/>
        <v>90.579710144927532</v>
      </c>
      <c r="G10">
        <f t="shared" si="2"/>
        <v>58.555253623188406</v>
      </c>
    </row>
    <row r="11" spans="1:7">
      <c r="B11" s="1"/>
    </row>
  </sheetData>
  <sheetCalcPr fullCalcOnLoad="1"/>
  <sortState ref="A2:XFD1048576">
    <sortCondition ref="A3:A1048576"/>
    <sortCondition ref="B3:B1048576"/>
    <sortCondition ref="C3:C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14"/>
  <sheetViews>
    <sheetView workbookViewId="0">
      <selection activeCell="K7" sqref="K7:K10"/>
    </sheetView>
  </sheetViews>
  <sheetFormatPr baseColWidth="10" defaultRowHeight="13"/>
  <cols>
    <col min="2" max="2" width="34.85546875" bestFit="1" customWidth="1"/>
    <col min="5" max="5" width="14" bestFit="1" customWidth="1"/>
    <col min="6" max="6" width="13.85546875" bestFit="1" customWidth="1"/>
  </cols>
  <sheetData>
    <row r="1" spans="1:11">
      <c r="A1" t="s">
        <v>33</v>
      </c>
      <c r="B1" t="s">
        <v>34</v>
      </c>
      <c r="C1" t="s">
        <v>35</v>
      </c>
      <c r="D1" t="s">
        <v>37</v>
      </c>
      <c r="E1" t="s">
        <v>36</v>
      </c>
      <c r="F1" t="s">
        <v>42</v>
      </c>
    </row>
    <row r="2" spans="1:11">
      <c r="A2" t="s">
        <v>40</v>
      </c>
      <c r="B2" s="1" t="s">
        <v>95</v>
      </c>
      <c r="C2">
        <v>1</v>
      </c>
      <c r="D2">
        <f>C2*C2</f>
        <v>1</v>
      </c>
      <c r="E2">
        <v>5584</v>
      </c>
      <c r="F2">
        <f t="shared" ref="F2:F10" si="0">100000/E2</f>
        <v>17.908309455587393</v>
      </c>
      <c r="G2">
        <f>F2/$F$2</f>
        <v>1</v>
      </c>
    </row>
    <row r="3" spans="1:11">
      <c r="A3" t="s">
        <v>40</v>
      </c>
      <c r="B3" s="1" t="s">
        <v>26</v>
      </c>
      <c r="C3">
        <v>2</v>
      </c>
      <c r="D3">
        <f t="shared" ref="D3:D10" si="1">C3*C3</f>
        <v>4</v>
      </c>
      <c r="E3">
        <v>1530</v>
      </c>
      <c r="F3">
        <f t="shared" si="0"/>
        <v>65.359477124183002</v>
      </c>
      <c r="G3">
        <f t="shared" ref="G3:G10" si="2">F3/$F$2</f>
        <v>3.649673202614379</v>
      </c>
    </row>
    <row r="4" spans="1:11">
      <c r="A4" t="s">
        <v>40</v>
      </c>
      <c r="B4" s="1" t="s">
        <v>26</v>
      </c>
      <c r="C4">
        <v>4</v>
      </c>
      <c r="D4">
        <f t="shared" si="1"/>
        <v>16</v>
      </c>
      <c r="E4">
        <v>718</v>
      </c>
      <c r="F4">
        <f t="shared" si="0"/>
        <v>139.27576601671308</v>
      </c>
      <c r="G4">
        <f t="shared" si="2"/>
        <v>7.777158774373258</v>
      </c>
    </row>
    <row r="5" spans="1:11">
      <c r="A5" t="s">
        <v>40</v>
      </c>
      <c r="B5" s="1" t="s">
        <v>26</v>
      </c>
      <c r="C5">
        <v>6</v>
      </c>
      <c r="D5">
        <f t="shared" si="1"/>
        <v>36</v>
      </c>
      <c r="E5">
        <v>478</v>
      </c>
      <c r="F5">
        <f t="shared" si="0"/>
        <v>209.20502092050208</v>
      </c>
      <c r="G5">
        <f t="shared" si="2"/>
        <v>11.682008368200837</v>
      </c>
    </row>
    <row r="6" spans="1:11">
      <c r="A6" t="s">
        <v>40</v>
      </c>
      <c r="B6" s="1" t="s">
        <v>26</v>
      </c>
      <c r="C6">
        <v>8</v>
      </c>
      <c r="D6">
        <f t="shared" si="1"/>
        <v>64</v>
      </c>
      <c r="E6">
        <v>361</v>
      </c>
      <c r="F6">
        <f t="shared" si="0"/>
        <v>277.0083102493075</v>
      </c>
      <c r="G6">
        <f t="shared" si="2"/>
        <v>15.468144044321331</v>
      </c>
    </row>
    <row r="7" spans="1:11">
      <c r="A7" t="s">
        <v>40</v>
      </c>
      <c r="B7" s="1" t="s">
        <v>32</v>
      </c>
      <c r="C7">
        <v>2</v>
      </c>
      <c r="D7">
        <f t="shared" si="1"/>
        <v>4</v>
      </c>
      <c r="E7">
        <v>1174</v>
      </c>
      <c r="F7">
        <f t="shared" si="0"/>
        <v>85.178875638841561</v>
      </c>
      <c r="G7">
        <f t="shared" si="2"/>
        <v>4.7563884156729124</v>
      </c>
      <c r="I7">
        <v>1.6</v>
      </c>
      <c r="K7">
        <v>3.6</v>
      </c>
    </row>
    <row r="8" spans="1:11">
      <c r="A8" t="s">
        <v>40</v>
      </c>
      <c r="B8" s="1" t="s">
        <v>32</v>
      </c>
      <c r="C8">
        <v>4</v>
      </c>
      <c r="D8">
        <f t="shared" si="1"/>
        <v>16</v>
      </c>
      <c r="E8">
        <v>308</v>
      </c>
      <c r="F8">
        <f t="shared" si="0"/>
        <v>324.6753246753247</v>
      </c>
      <c r="G8">
        <f t="shared" si="2"/>
        <v>18.129870129870131</v>
      </c>
      <c r="I8">
        <v>2.23</v>
      </c>
      <c r="K8">
        <v>14</v>
      </c>
    </row>
    <row r="9" spans="1:11">
      <c r="A9" t="s">
        <v>40</v>
      </c>
      <c r="B9" s="1" t="s">
        <v>32</v>
      </c>
      <c r="C9">
        <v>6</v>
      </c>
      <c r="D9">
        <f t="shared" si="1"/>
        <v>36</v>
      </c>
      <c r="E9">
        <v>147</v>
      </c>
      <c r="F9">
        <f t="shared" si="0"/>
        <v>680.27210884353747</v>
      </c>
      <c r="G9">
        <f t="shared" si="2"/>
        <v>37.986394557823132</v>
      </c>
      <c r="I9">
        <f>G10/31</f>
        <v>1.9579242636746144</v>
      </c>
      <c r="K9">
        <v>33</v>
      </c>
    </row>
    <row r="10" spans="1:11">
      <c r="A10" t="s">
        <v>40</v>
      </c>
      <c r="B10" s="1" t="s">
        <v>32</v>
      </c>
      <c r="C10">
        <v>8</v>
      </c>
      <c r="D10">
        <f t="shared" si="1"/>
        <v>64</v>
      </c>
      <c r="E10">
        <v>92</v>
      </c>
      <c r="F10">
        <f t="shared" si="0"/>
        <v>1086.9565217391305</v>
      </c>
      <c r="G10">
        <f t="shared" si="2"/>
        <v>60.695652173913047</v>
      </c>
      <c r="I10">
        <f>AVERAGE(I7:I9)</f>
        <v>1.9293080878915383</v>
      </c>
      <c r="K10">
        <v>54</v>
      </c>
    </row>
    <row r="14" spans="1:11">
      <c r="B14" t="s">
        <v>96</v>
      </c>
      <c r="K14">
        <f>G10/K10</f>
        <v>1.1239935587761676</v>
      </c>
    </row>
  </sheetData>
  <sheetCalcPr fullCalcOnLoad="1"/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85"/>
  <sheetViews>
    <sheetView topLeftCell="A37" workbookViewId="0">
      <selection activeCell="G54" sqref="G54:G57"/>
    </sheetView>
  </sheetViews>
  <sheetFormatPr baseColWidth="10" defaultRowHeight="13"/>
  <cols>
    <col min="2" max="2" width="34.85546875" bestFit="1" customWidth="1"/>
    <col min="5" max="5" width="14" bestFit="1" customWidth="1"/>
    <col min="6" max="6" width="12.140625" bestFit="1" customWidth="1"/>
    <col min="7" max="7" width="14.28515625" bestFit="1" customWidth="1"/>
  </cols>
  <sheetData>
    <row r="1" spans="1:7">
      <c r="A1" t="s">
        <v>33</v>
      </c>
      <c r="B1" t="s">
        <v>34</v>
      </c>
      <c r="C1" t="s">
        <v>35</v>
      </c>
      <c r="D1" t="s">
        <v>37</v>
      </c>
      <c r="E1" t="s">
        <v>36</v>
      </c>
      <c r="F1" t="s">
        <v>38</v>
      </c>
      <c r="G1" t="s">
        <v>39</v>
      </c>
    </row>
    <row r="2" spans="1:7">
      <c r="A2" t="s">
        <v>28</v>
      </c>
      <c r="B2" s="1" t="s">
        <v>27</v>
      </c>
      <c r="C2">
        <v>1</v>
      </c>
      <c r="D2">
        <f t="shared" ref="D2:D17" si="0">C2*C2</f>
        <v>1</v>
      </c>
      <c r="E2">
        <v>41966</v>
      </c>
      <c r="F2">
        <f t="shared" ref="F2:F17" si="1">100000/E2</f>
        <v>2.3828813801648954</v>
      </c>
      <c r="G2">
        <f>F2/$F$2</f>
        <v>1</v>
      </c>
    </row>
    <row r="3" spans="1:7">
      <c r="A3" t="s">
        <v>28</v>
      </c>
      <c r="B3" s="1" t="s">
        <v>26</v>
      </c>
      <c r="C3">
        <v>2</v>
      </c>
      <c r="D3">
        <f t="shared" si="0"/>
        <v>4</v>
      </c>
      <c r="E3">
        <v>16335</v>
      </c>
      <c r="F3">
        <f t="shared" si="1"/>
        <v>6.1218243036424855</v>
      </c>
      <c r="G3">
        <f t="shared" ref="G3:G17" si="2">F3/$F$2</f>
        <v>2.5690847872666054</v>
      </c>
    </row>
    <row r="4" spans="1:7">
      <c r="A4" t="s">
        <v>28</v>
      </c>
      <c r="B4" s="1" t="s">
        <v>26</v>
      </c>
      <c r="C4">
        <v>4</v>
      </c>
      <c r="D4">
        <f t="shared" si="0"/>
        <v>16</v>
      </c>
      <c r="E4">
        <v>4734</v>
      </c>
      <c r="F4">
        <f t="shared" si="1"/>
        <v>21.123785382340515</v>
      </c>
      <c r="G4">
        <f t="shared" si="2"/>
        <v>8.8648077735530197</v>
      </c>
    </row>
    <row r="5" spans="1:7">
      <c r="A5" t="s">
        <v>28</v>
      </c>
      <c r="B5" s="1" t="s">
        <v>26</v>
      </c>
      <c r="C5">
        <v>6</v>
      </c>
      <c r="D5">
        <f t="shared" si="0"/>
        <v>36</v>
      </c>
      <c r="E5">
        <v>2438</v>
      </c>
      <c r="F5">
        <f t="shared" si="1"/>
        <v>41.017227235438881</v>
      </c>
      <c r="G5">
        <f t="shared" si="2"/>
        <v>17.213289581624281</v>
      </c>
    </row>
    <row r="6" spans="1:7">
      <c r="A6" t="s">
        <v>28</v>
      </c>
      <c r="B6" s="1" t="s">
        <v>26</v>
      </c>
      <c r="C6">
        <v>8</v>
      </c>
      <c r="D6">
        <f t="shared" si="0"/>
        <v>64</v>
      </c>
      <c r="E6">
        <v>1618</v>
      </c>
      <c r="F6">
        <f t="shared" si="1"/>
        <v>61.804697156983934</v>
      </c>
      <c r="G6">
        <f t="shared" si="2"/>
        <v>25.936959208899879</v>
      </c>
    </row>
    <row r="7" spans="1:7">
      <c r="A7" t="s">
        <v>28</v>
      </c>
      <c r="B7" s="1" t="s">
        <v>27</v>
      </c>
      <c r="C7">
        <v>2</v>
      </c>
      <c r="D7">
        <f t="shared" si="0"/>
        <v>4</v>
      </c>
      <c r="E7">
        <v>12178</v>
      </c>
      <c r="F7">
        <f t="shared" si="1"/>
        <v>8.2115289866973225</v>
      </c>
      <c r="G7">
        <f t="shared" si="2"/>
        <v>3.4460502545573983</v>
      </c>
    </row>
    <row r="8" spans="1:7">
      <c r="A8" t="s">
        <v>28</v>
      </c>
      <c r="B8" s="1" t="s">
        <v>27</v>
      </c>
      <c r="C8">
        <v>4</v>
      </c>
      <c r="D8">
        <f t="shared" si="0"/>
        <v>16</v>
      </c>
      <c r="E8">
        <v>2897</v>
      </c>
      <c r="F8">
        <f t="shared" si="1"/>
        <v>34.518467380048328</v>
      </c>
      <c r="G8">
        <f t="shared" si="2"/>
        <v>14.486020020711081</v>
      </c>
    </row>
    <row r="9" spans="1:7">
      <c r="A9" t="s">
        <v>28</v>
      </c>
      <c r="B9" s="1" t="s">
        <v>27</v>
      </c>
      <c r="C9">
        <v>6</v>
      </c>
      <c r="D9">
        <f t="shared" si="0"/>
        <v>36</v>
      </c>
      <c r="E9">
        <v>1285</v>
      </c>
      <c r="F9">
        <f t="shared" si="1"/>
        <v>77.821011673151745</v>
      </c>
      <c r="G9">
        <f t="shared" si="2"/>
        <v>32.658365758754861</v>
      </c>
    </row>
    <row r="10" spans="1:7">
      <c r="A10" t="s">
        <v>28</v>
      </c>
      <c r="B10" s="1" t="s">
        <v>30</v>
      </c>
      <c r="C10">
        <v>2</v>
      </c>
      <c r="D10">
        <f t="shared" si="0"/>
        <v>4</v>
      </c>
      <c r="E10">
        <v>12173</v>
      </c>
      <c r="F10">
        <f t="shared" si="1"/>
        <v>8.2149018319231093</v>
      </c>
      <c r="G10">
        <f t="shared" si="2"/>
        <v>3.4474657027848519</v>
      </c>
    </row>
    <row r="11" spans="1:7">
      <c r="A11" t="s">
        <v>28</v>
      </c>
      <c r="B11" s="1" t="s">
        <v>30</v>
      </c>
      <c r="C11">
        <v>4</v>
      </c>
      <c r="D11">
        <f t="shared" si="0"/>
        <v>16</v>
      </c>
      <c r="E11">
        <v>2744</v>
      </c>
      <c r="F11">
        <f t="shared" si="1"/>
        <v>36.443148688046648</v>
      </c>
      <c r="G11">
        <f t="shared" si="2"/>
        <v>15.293731778425656</v>
      </c>
    </row>
    <row r="12" spans="1:7">
      <c r="A12" t="s">
        <v>28</v>
      </c>
      <c r="B12" s="1" t="s">
        <v>30</v>
      </c>
      <c r="C12">
        <v>6</v>
      </c>
      <c r="D12">
        <f t="shared" si="0"/>
        <v>36</v>
      </c>
      <c r="E12">
        <v>1285</v>
      </c>
      <c r="F12">
        <f t="shared" si="1"/>
        <v>77.821011673151745</v>
      </c>
      <c r="G12">
        <f t="shared" si="2"/>
        <v>32.658365758754861</v>
      </c>
    </row>
    <row r="13" spans="1:7">
      <c r="A13" t="s">
        <v>28</v>
      </c>
      <c r="B13" s="1" t="s">
        <v>30</v>
      </c>
      <c r="C13">
        <v>8</v>
      </c>
      <c r="D13">
        <f t="shared" si="0"/>
        <v>64</v>
      </c>
      <c r="E13">
        <v>724</v>
      </c>
      <c r="F13">
        <f t="shared" si="1"/>
        <v>138.12154696132598</v>
      </c>
      <c r="G13">
        <f t="shared" si="2"/>
        <v>57.964088397790057</v>
      </c>
    </row>
    <row r="14" spans="1:7">
      <c r="A14" t="s">
        <v>28</v>
      </c>
      <c r="B14" s="1" t="s">
        <v>32</v>
      </c>
      <c r="C14">
        <v>2</v>
      </c>
      <c r="D14">
        <f t="shared" si="0"/>
        <v>4</v>
      </c>
      <c r="E14">
        <v>10878</v>
      </c>
      <c r="F14">
        <f t="shared" si="1"/>
        <v>9.1928663357234779</v>
      </c>
      <c r="G14">
        <f t="shared" si="2"/>
        <v>3.857878286449715</v>
      </c>
    </row>
    <row r="15" spans="1:7">
      <c r="A15" t="s">
        <v>28</v>
      </c>
      <c r="B15" s="1" t="s">
        <v>32</v>
      </c>
      <c r="C15">
        <v>4</v>
      </c>
      <c r="D15">
        <f t="shared" si="0"/>
        <v>16</v>
      </c>
      <c r="E15">
        <v>2761</v>
      </c>
      <c r="F15">
        <f t="shared" si="1"/>
        <v>36.218761318362915</v>
      </c>
      <c r="G15">
        <f t="shared" si="2"/>
        <v>15.19956537486418</v>
      </c>
    </row>
    <row r="16" spans="1:7">
      <c r="A16" t="s">
        <v>28</v>
      </c>
      <c r="B16" s="1" t="s">
        <v>32</v>
      </c>
      <c r="C16">
        <v>6</v>
      </c>
      <c r="D16">
        <f t="shared" si="0"/>
        <v>36</v>
      </c>
      <c r="E16">
        <v>1281</v>
      </c>
      <c r="F16">
        <f t="shared" si="1"/>
        <v>78.064012490241993</v>
      </c>
      <c r="G16">
        <f t="shared" si="2"/>
        <v>32.760343481654957</v>
      </c>
    </row>
    <row r="17" spans="1:7">
      <c r="A17" t="s">
        <v>28</v>
      </c>
      <c r="B17" s="1" t="s">
        <v>32</v>
      </c>
      <c r="C17">
        <v>8</v>
      </c>
      <c r="D17">
        <f t="shared" si="0"/>
        <v>64</v>
      </c>
      <c r="E17">
        <v>732</v>
      </c>
      <c r="F17">
        <f t="shared" si="1"/>
        <v>136.61202185792351</v>
      </c>
      <c r="G17">
        <f t="shared" si="2"/>
        <v>57.330601092896181</v>
      </c>
    </row>
    <row r="18" spans="1:7">
      <c r="B18" s="1"/>
    </row>
    <row r="19" spans="1:7">
      <c r="A19" t="s">
        <v>31</v>
      </c>
      <c r="B19" s="1" t="s">
        <v>27</v>
      </c>
      <c r="C19">
        <v>1</v>
      </c>
      <c r="D19">
        <f t="shared" ref="D19:D32" si="3">C19*C19</f>
        <v>1</v>
      </c>
      <c r="E19">
        <v>74496</v>
      </c>
      <c r="F19">
        <f t="shared" ref="F19:F32" si="4">100000/E19</f>
        <v>1.3423539518900343</v>
      </c>
      <c r="G19">
        <f>F19/$F$19</f>
        <v>1</v>
      </c>
    </row>
    <row r="20" spans="1:7">
      <c r="A20" t="s">
        <v>31</v>
      </c>
      <c r="B20" s="1" t="s">
        <v>26</v>
      </c>
      <c r="C20">
        <v>2</v>
      </c>
      <c r="D20">
        <f t="shared" si="3"/>
        <v>4</v>
      </c>
      <c r="E20">
        <v>30215</v>
      </c>
      <c r="F20">
        <f t="shared" si="4"/>
        <v>3.3096144299189145</v>
      </c>
      <c r="G20">
        <f t="shared" ref="G20:G32" si="5">F20/$F$19</f>
        <v>2.4655303657123948</v>
      </c>
    </row>
    <row r="21" spans="1:7">
      <c r="A21" t="s">
        <v>31</v>
      </c>
      <c r="B21" s="1" t="s">
        <v>26</v>
      </c>
      <c r="C21">
        <v>4</v>
      </c>
      <c r="D21">
        <f t="shared" si="3"/>
        <v>16</v>
      </c>
      <c r="E21">
        <v>8413</v>
      </c>
      <c r="F21">
        <f t="shared" si="4"/>
        <v>11.886366337810532</v>
      </c>
      <c r="G21">
        <f t="shared" si="5"/>
        <v>8.8548674670153353</v>
      </c>
    </row>
    <row r="22" spans="1:7">
      <c r="A22" t="s">
        <v>31</v>
      </c>
      <c r="B22" s="1" t="s">
        <v>26</v>
      </c>
      <c r="C22">
        <v>6</v>
      </c>
      <c r="D22">
        <f t="shared" si="3"/>
        <v>36</v>
      </c>
      <c r="E22">
        <v>5345</v>
      </c>
      <c r="F22">
        <f t="shared" si="4"/>
        <v>18.709073900841908</v>
      </c>
      <c r="G22">
        <f t="shared" si="5"/>
        <v>13.937511693171189</v>
      </c>
    </row>
    <row r="23" spans="1:7">
      <c r="A23" t="s">
        <v>31</v>
      </c>
      <c r="B23" s="1" t="s">
        <v>26</v>
      </c>
      <c r="C23">
        <v>8</v>
      </c>
      <c r="D23">
        <f t="shared" si="3"/>
        <v>64</v>
      </c>
      <c r="E23">
        <v>2803</v>
      </c>
      <c r="F23">
        <f t="shared" si="4"/>
        <v>35.676061362825543</v>
      </c>
      <c r="G23">
        <f t="shared" si="5"/>
        <v>26.57723867285052</v>
      </c>
    </row>
    <row r="24" spans="1:7">
      <c r="A24" t="s">
        <v>31</v>
      </c>
      <c r="B24" s="1" t="s">
        <v>27</v>
      </c>
      <c r="C24">
        <v>2</v>
      </c>
      <c r="D24">
        <f t="shared" si="3"/>
        <v>4</v>
      </c>
      <c r="E24">
        <v>20129</v>
      </c>
      <c r="F24">
        <f t="shared" si="4"/>
        <v>4.9679566794177559</v>
      </c>
      <c r="G24">
        <f t="shared" si="5"/>
        <v>3.7009290078990515</v>
      </c>
    </row>
    <row r="25" spans="1:7">
      <c r="A25" t="s">
        <v>31</v>
      </c>
      <c r="B25" s="1" t="s">
        <v>27</v>
      </c>
      <c r="C25">
        <v>4</v>
      </c>
      <c r="D25">
        <f t="shared" si="3"/>
        <v>16</v>
      </c>
      <c r="E25">
        <v>4943</v>
      </c>
      <c r="F25">
        <f t="shared" si="4"/>
        <v>20.230629172567266</v>
      </c>
      <c r="G25">
        <f t="shared" si="5"/>
        <v>15.071009508395711</v>
      </c>
    </row>
    <row r="26" spans="1:7">
      <c r="A26" t="s">
        <v>31</v>
      </c>
      <c r="B26" s="1" t="s">
        <v>27</v>
      </c>
      <c r="C26">
        <v>6</v>
      </c>
      <c r="D26">
        <f t="shared" si="3"/>
        <v>36</v>
      </c>
      <c r="E26">
        <v>2245</v>
      </c>
      <c r="F26">
        <f t="shared" si="4"/>
        <v>44.543429844097993</v>
      </c>
      <c r="G26">
        <f t="shared" si="5"/>
        <v>33.18307349665924</v>
      </c>
    </row>
    <row r="27" spans="1:7">
      <c r="A27" t="s">
        <v>31</v>
      </c>
      <c r="B27" s="1" t="s">
        <v>30</v>
      </c>
      <c r="C27">
        <v>2</v>
      </c>
      <c r="D27">
        <f t="shared" si="3"/>
        <v>4</v>
      </c>
      <c r="E27">
        <v>20138</v>
      </c>
      <c r="F27">
        <f t="shared" si="4"/>
        <v>4.965736418710895</v>
      </c>
      <c r="G27">
        <f t="shared" si="5"/>
        <v>3.6992750024828687</v>
      </c>
    </row>
    <row r="28" spans="1:7">
      <c r="A28" t="s">
        <v>31</v>
      </c>
      <c r="B28" s="1" t="s">
        <v>30</v>
      </c>
      <c r="C28">
        <v>4</v>
      </c>
      <c r="D28">
        <f t="shared" si="3"/>
        <v>16</v>
      </c>
      <c r="E28">
        <v>4946</v>
      </c>
      <c r="F28">
        <f t="shared" si="4"/>
        <v>20.218358269308531</v>
      </c>
      <c r="G28">
        <f t="shared" si="5"/>
        <v>15.061868176304085</v>
      </c>
    </row>
    <row r="29" spans="1:7">
      <c r="A29" t="s">
        <v>31</v>
      </c>
      <c r="B29" s="1" t="s">
        <v>32</v>
      </c>
      <c r="C29">
        <v>2</v>
      </c>
      <c r="D29">
        <f t="shared" si="3"/>
        <v>4</v>
      </c>
      <c r="E29">
        <v>20233</v>
      </c>
      <c r="F29">
        <f t="shared" si="4"/>
        <v>4.9424207977067169</v>
      </c>
      <c r="G29">
        <f t="shared" si="5"/>
        <v>3.6819057974595961</v>
      </c>
    </row>
    <row r="30" spans="1:7">
      <c r="A30" t="s">
        <v>31</v>
      </c>
      <c r="B30" s="1" t="s">
        <v>32</v>
      </c>
      <c r="C30">
        <v>4</v>
      </c>
      <c r="D30">
        <f t="shared" si="3"/>
        <v>16</v>
      </c>
      <c r="E30">
        <v>4948</v>
      </c>
      <c r="F30">
        <f t="shared" si="4"/>
        <v>20.210185933710591</v>
      </c>
      <c r="G30">
        <f t="shared" si="5"/>
        <v>15.055780113177043</v>
      </c>
    </row>
    <row r="31" spans="1:7">
      <c r="A31" t="s">
        <v>31</v>
      </c>
      <c r="B31" s="1" t="s">
        <v>32</v>
      </c>
      <c r="C31">
        <v>6</v>
      </c>
      <c r="D31">
        <f t="shared" si="3"/>
        <v>36</v>
      </c>
      <c r="E31">
        <v>2245</v>
      </c>
      <c r="F31">
        <f t="shared" si="4"/>
        <v>44.543429844097993</v>
      </c>
      <c r="G31">
        <f t="shared" si="5"/>
        <v>33.18307349665924</v>
      </c>
    </row>
    <row r="32" spans="1:7">
      <c r="A32" t="s">
        <v>31</v>
      </c>
      <c r="B32" s="1" t="s">
        <v>32</v>
      </c>
      <c r="C32">
        <v>8</v>
      </c>
      <c r="D32">
        <f t="shared" si="3"/>
        <v>64</v>
      </c>
      <c r="E32">
        <v>1235</v>
      </c>
      <c r="F32">
        <f t="shared" si="4"/>
        <v>80.97165991902834</v>
      </c>
      <c r="G32">
        <f t="shared" si="5"/>
        <v>60.320647773279354</v>
      </c>
    </row>
    <row r="33" spans="1:7">
      <c r="B33" s="1"/>
    </row>
    <row r="34" spans="1:7">
      <c r="A34" t="s">
        <v>25</v>
      </c>
      <c r="B34" s="1" t="s">
        <v>27</v>
      </c>
      <c r="C34">
        <v>1</v>
      </c>
      <c r="D34">
        <f t="shared" ref="D34:D45" si="6">C34*C34</f>
        <v>1</v>
      </c>
      <c r="E34">
        <v>82105</v>
      </c>
      <c r="F34">
        <f t="shared" ref="F34:F45" si="7">100000/E34</f>
        <v>1.2179526216430181</v>
      </c>
      <c r="G34">
        <f>F34/$F$34</f>
        <v>1</v>
      </c>
    </row>
    <row r="35" spans="1:7">
      <c r="A35" t="s">
        <v>25</v>
      </c>
      <c r="B35" s="1" t="s">
        <v>26</v>
      </c>
      <c r="C35">
        <v>2</v>
      </c>
      <c r="D35">
        <f t="shared" si="6"/>
        <v>4</v>
      </c>
      <c r="E35">
        <v>31167</v>
      </c>
      <c r="F35">
        <f t="shared" si="7"/>
        <v>3.2085218339910804</v>
      </c>
      <c r="G35">
        <f t="shared" ref="G35:G43" si="8">F35/$F$34</f>
        <v>2.6343568517983766</v>
      </c>
    </row>
    <row r="36" spans="1:7">
      <c r="A36" t="s">
        <v>25</v>
      </c>
      <c r="B36" s="1" t="s">
        <v>26</v>
      </c>
      <c r="C36">
        <v>4</v>
      </c>
      <c r="D36">
        <f t="shared" si="6"/>
        <v>16</v>
      </c>
      <c r="E36">
        <v>8662</v>
      </c>
      <c r="F36">
        <f t="shared" si="7"/>
        <v>11.544677903486493</v>
      </c>
      <c r="G36">
        <f t="shared" si="8"/>
        <v>9.4787577926575857</v>
      </c>
    </row>
    <row r="37" spans="1:7">
      <c r="A37" t="s">
        <v>25</v>
      </c>
      <c r="B37" s="1" t="s">
        <v>26</v>
      </c>
      <c r="C37">
        <v>6</v>
      </c>
      <c r="D37">
        <f t="shared" si="6"/>
        <v>36</v>
      </c>
      <c r="E37">
        <v>4933</v>
      </c>
      <c r="F37">
        <f t="shared" si="7"/>
        <v>20.271639975674031</v>
      </c>
      <c r="G37">
        <f t="shared" si="8"/>
        <v>16.644030002027161</v>
      </c>
    </row>
    <row r="38" spans="1:7">
      <c r="A38" t="s">
        <v>25</v>
      </c>
      <c r="B38" s="1" t="s">
        <v>26</v>
      </c>
      <c r="C38">
        <v>8</v>
      </c>
      <c r="D38">
        <f t="shared" si="6"/>
        <v>64</v>
      </c>
      <c r="E38">
        <v>2454</v>
      </c>
      <c r="F38">
        <f t="shared" si="7"/>
        <v>40.749796251018743</v>
      </c>
      <c r="G38">
        <f t="shared" si="8"/>
        <v>33.457620211898941</v>
      </c>
    </row>
    <row r="39" spans="1:7">
      <c r="A39" t="s">
        <v>25</v>
      </c>
      <c r="B39" s="1" t="s">
        <v>27</v>
      </c>
      <c r="C39">
        <v>2</v>
      </c>
      <c r="D39">
        <f t="shared" si="6"/>
        <v>4</v>
      </c>
      <c r="E39">
        <v>23788</v>
      </c>
      <c r="F39">
        <f t="shared" si="7"/>
        <v>4.203800235412813</v>
      </c>
      <c r="G39">
        <f t="shared" si="8"/>
        <v>3.4515301832856902</v>
      </c>
    </row>
    <row r="40" spans="1:7">
      <c r="A40" t="s">
        <v>25</v>
      </c>
      <c r="B40" s="1" t="s">
        <v>30</v>
      </c>
      <c r="C40">
        <v>2</v>
      </c>
      <c r="D40">
        <f t="shared" si="6"/>
        <v>4</v>
      </c>
      <c r="E40">
        <v>22207</v>
      </c>
      <c r="F40">
        <f t="shared" si="7"/>
        <v>4.5030846129598778</v>
      </c>
      <c r="G40">
        <f t="shared" si="8"/>
        <v>3.6972576214707078</v>
      </c>
    </row>
    <row r="41" spans="1:7">
      <c r="A41" t="s">
        <v>25</v>
      </c>
      <c r="B41" s="1" t="s">
        <v>30</v>
      </c>
      <c r="C41">
        <v>4</v>
      </c>
      <c r="D41">
        <f t="shared" si="6"/>
        <v>16</v>
      </c>
      <c r="E41">
        <v>5619</v>
      </c>
      <c r="F41">
        <f t="shared" si="7"/>
        <v>17.796760989499912</v>
      </c>
      <c r="G41">
        <f t="shared" si="8"/>
        <v>14.612030610428903</v>
      </c>
    </row>
    <row r="42" spans="1:7">
      <c r="A42" t="s">
        <v>25</v>
      </c>
      <c r="B42" s="1" t="s">
        <v>32</v>
      </c>
      <c r="C42">
        <v>2</v>
      </c>
      <c r="D42">
        <f t="shared" si="6"/>
        <v>4</v>
      </c>
      <c r="E42">
        <v>22056</v>
      </c>
      <c r="F42">
        <f t="shared" si="7"/>
        <v>4.5339136742836414</v>
      </c>
      <c r="G42">
        <f t="shared" si="8"/>
        <v>3.7225698222705836</v>
      </c>
    </row>
    <row r="43" spans="1:7">
      <c r="A43" t="s">
        <v>25</v>
      </c>
      <c r="B43" s="1" t="s">
        <v>32</v>
      </c>
      <c r="C43">
        <v>4</v>
      </c>
      <c r="D43">
        <f t="shared" si="6"/>
        <v>16</v>
      </c>
      <c r="E43">
        <v>5716</v>
      </c>
      <c r="F43">
        <f t="shared" si="7"/>
        <v>17.494751574527641</v>
      </c>
      <c r="G43">
        <f t="shared" si="8"/>
        <v>14.36406578026592</v>
      </c>
    </row>
    <row r="44" spans="1:7">
      <c r="A44" t="s">
        <v>25</v>
      </c>
      <c r="B44" s="1" t="s">
        <v>32</v>
      </c>
      <c r="C44">
        <v>6</v>
      </c>
      <c r="D44">
        <f t="shared" si="6"/>
        <v>36</v>
      </c>
      <c r="E44">
        <v>2439</v>
      </c>
      <c r="F44">
        <f t="shared" si="7"/>
        <v>41.00041000410004</v>
      </c>
      <c r="G44">
        <f>F44/$F$34</f>
        <v>33.663386633866338</v>
      </c>
    </row>
    <row r="45" spans="1:7">
      <c r="A45" t="s">
        <v>25</v>
      </c>
      <c r="B45" s="1" t="s">
        <v>32</v>
      </c>
      <c r="C45">
        <v>8</v>
      </c>
      <c r="D45">
        <f t="shared" si="6"/>
        <v>64</v>
      </c>
      <c r="E45">
        <v>1428</v>
      </c>
      <c r="F45">
        <f t="shared" si="7"/>
        <v>70.0280112044818</v>
      </c>
      <c r="G45">
        <f>F45/$F$34</f>
        <v>57.496498599439782</v>
      </c>
    </row>
    <row r="46" spans="1:7">
      <c r="B46" s="1"/>
    </row>
    <row r="47" spans="1:7">
      <c r="A47" t="s">
        <v>29</v>
      </c>
      <c r="B47" s="1" t="s">
        <v>27</v>
      </c>
      <c r="C47">
        <v>1</v>
      </c>
      <c r="D47">
        <f t="shared" ref="D47:D57" si="9">C47*C47</f>
        <v>1</v>
      </c>
      <c r="E47">
        <v>132501</v>
      </c>
      <c r="F47">
        <f t="shared" ref="F47:F55" si="10">100000/E47</f>
        <v>0.75471128519784758</v>
      </c>
      <c r="G47">
        <f>F47/$F$47</f>
        <v>1</v>
      </c>
    </row>
    <row r="48" spans="1:7">
      <c r="A48" t="s">
        <v>29</v>
      </c>
      <c r="B48" s="1" t="s">
        <v>26</v>
      </c>
      <c r="C48">
        <v>2</v>
      </c>
      <c r="D48">
        <f t="shared" si="9"/>
        <v>4</v>
      </c>
      <c r="E48">
        <v>48008</v>
      </c>
      <c r="F48">
        <f t="shared" si="10"/>
        <v>2.0829861689718379</v>
      </c>
      <c r="G48">
        <f t="shared" ref="G48:G57" si="11">F48/$F$47</f>
        <v>2.7599775037493748</v>
      </c>
    </row>
    <row r="49" spans="1:7">
      <c r="A49" t="s">
        <v>29</v>
      </c>
      <c r="B49" s="1" t="s">
        <v>26</v>
      </c>
      <c r="C49">
        <v>4</v>
      </c>
      <c r="D49">
        <f t="shared" si="9"/>
        <v>16</v>
      </c>
      <c r="E49">
        <v>13116</v>
      </c>
      <c r="F49">
        <f t="shared" si="10"/>
        <v>7.6242756938090883</v>
      </c>
      <c r="G49">
        <f t="shared" si="11"/>
        <v>10.102241537053979</v>
      </c>
    </row>
    <row r="50" spans="1:7">
      <c r="A50" t="s">
        <v>29</v>
      </c>
      <c r="B50" s="1" t="s">
        <v>26</v>
      </c>
      <c r="C50">
        <v>6</v>
      </c>
      <c r="D50">
        <f t="shared" si="9"/>
        <v>36</v>
      </c>
      <c r="E50">
        <v>8121</v>
      </c>
      <c r="F50">
        <f t="shared" si="10"/>
        <v>12.313754463735993</v>
      </c>
      <c r="G50">
        <f t="shared" si="11"/>
        <v>16.315847801994828</v>
      </c>
    </row>
    <row r="51" spans="1:7">
      <c r="A51" t="s">
        <v>29</v>
      </c>
      <c r="B51" s="1" t="s">
        <v>26</v>
      </c>
      <c r="C51">
        <v>8</v>
      </c>
      <c r="D51">
        <f t="shared" si="9"/>
        <v>64</v>
      </c>
      <c r="E51">
        <v>4466</v>
      </c>
      <c r="F51">
        <f t="shared" si="10"/>
        <v>22.391401701746528</v>
      </c>
      <c r="G51">
        <f t="shared" si="11"/>
        <v>29.668831168831165</v>
      </c>
    </row>
    <row r="52" spans="1:7">
      <c r="A52" t="s">
        <v>29</v>
      </c>
      <c r="B52" s="1" t="s">
        <v>27</v>
      </c>
      <c r="C52">
        <v>2</v>
      </c>
      <c r="D52">
        <f t="shared" si="9"/>
        <v>4</v>
      </c>
      <c r="E52">
        <v>31818</v>
      </c>
      <c r="F52">
        <f t="shared" si="10"/>
        <v>3.1428751021434409</v>
      </c>
      <c r="G52">
        <f t="shared" si="11"/>
        <v>4.1643409390910806</v>
      </c>
    </row>
    <row r="53" spans="1:7">
      <c r="A53" t="s">
        <v>29</v>
      </c>
      <c r="B53" s="1" t="s">
        <v>30</v>
      </c>
      <c r="C53">
        <v>2</v>
      </c>
      <c r="D53">
        <f t="shared" si="9"/>
        <v>4</v>
      </c>
      <c r="E53">
        <v>31847</v>
      </c>
      <c r="F53">
        <f t="shared" si="10"/>
        <v>3.1400131880553896</v>
      </c>
      <c r="G53">
        <f t="shared" si="11"/>
        <v>4.1605488743052721</v>
      </c>
    </row>
    <row r="54" spans="1:7">
      <c r="A54" t="s">
        <v>29</v>
      </c>
      <c r="B54" s="1" t="s">
        <v>32</v>
      </c>
      <c r="C54">
        <v>2</v>
      </c>
      <c r="D54">
        <f t="shared" si="9"/>
        <v>4</v>
      </c>
      <c r="E54">
        <v>31850</v>
      </c>
      <c r="F54">
        <f t="shared" si="10"/>
        <v>3.1397174254317113</v>
      </c>
      <c r="G54">
        <f t="shared" si="11"/>
        <v>4.1601569858712715</v>
      </c>
    </row>
    <row r="55" spans="1:7">
      <c r="A55" t="s">
        <v>29</v>
      </c>
      <c r="B55" s="1" t="s">
        <v>32</v>
      </c>
      <c r="C55">
        <v>4</v>
      </c>
      <c r="D55">
        <f t="shared" si="9"/>
        <v>16</v>
      </c>
      <c r="E55">
        <v>7964</v>
      </c>
      <c r="F55">
        <f t="shared" si="10"/>
        <v>12.556504269211452</v>
      </c>
      <c r="G55">
        <f t="shared" si="11"/>
        <v>16.637493721747866</v>
      </c>
    </row>
    <row r="56" spans="1:7">
      <c r="A56" t="s">
        <v>29</v>
      </c>
      <c r="B56" s="1" t="s">
        <v>32</v>
      </c>
      <c r="C56">
        <v>6</v>
      </c>
      <c r="D56">
        <f t="shared" si="9"/>
        <v>36</v>
      </c>
      <c r="E56">
        <v>3539</v>
      </c>
      <c r="F56">
        <f t="shared" ref="F56:F57" si="12">100000/E56</f>
        <v>28.256569652444192</v>
      </c>
      <c r="G56">
        <f t="shared" si="11"/>
        <v>37.440237355185076</v>
      </c>
    </row>
    <row r="57" spans="1:7">
      <c r="A57" t="s">
        <v>29</v>
      </c>
      <c r="B57" s="1" t="s">
        <v>32</v>
      </c>
      <c r="C57">
        <v>8</v>
      </c>
      <c r="D57">
        <f t="shared" si="9"/>
        <v>64</v>
      </c>
      <c r="E57">
        <v>1990</v>
      </c>
      <c r="F57">
        <f t="shared" si="12"/>
        <v>50.251256281407038</v>
      </c>
      <c r="G57">
        <f t="shared" si="11"/>
        <v>66.583417085427143</v>
      </c>
    </row>
    <row r="76" spans="9:9">
      <c r="I76">
        <v>3.9</v>
      </c>
    </row>
    <row r="77" spans="9:9">
      <c r="I77">
        <v>13</v>
      </c>
    </row>
    <row r="78" spans="9:9">
      <c r="I78">
        <v>32</v>
      </c>
    </row>
    <row r="79" spans="9:9">
      <c r="I79">
        <v>57</v>
      </c>
    </row>
    <row r="85" spans="8:8">
      <c r="H85">
        <f>G57/I79</f>
        <v>1.1681301243057394</v>
      </c>
    </row>
  </sheetData>
  <sortState ref="A2:XFD1048576">
    <sortCondition ref="A3:A1048576"/>
    <sortCondition ref="B3:B1048576"/>
    <sortCondition ref="D3:D1048576"/>
  </sortState>
  <phoneticPr fontId="4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DefenseII</vt:lpstr>
      <vt:lpstr>BitonicSort</vt:lpstr>
      <vt:lpstr>ChannelVocoder</vt:lpstr>
      <vt:lpstr>DCT</vt:lpstr>
      <vt:lpstr>DES</vt:lpstr>
      <vt:lpstr>FFT</vt:lpstr>
      <vt:lpstr>FilterBank</vt:lpstr>
      <vt:lpstr>FilterBank1_Int</vt:lpstr>
      <vt:lpstr>FMRadio</vt:lpstr>
      <vt:lpstr>Serpent</vt:lpstr>
      <vt:lpstr>TDE</vt:lpstr>
      <vt:lpstr>MPEG2Decoder</vt:lpstr>
      <vt:lpstr>Vocoder</vt:lpstr>
      <vt:lpstr>Radar</vt:lpstr>
      <vt:lpstr>mults</vt:lpstr>
      <vt:lpstr>SMP</vt:lpstr>
      <vt:lpstr>sharing red</vt:lpstr>
      <vt:lpstr>pldi</vt:lpstr>
      <vt:lpstr>table</vt:lpstr>
    </vt:vector>
  </TitlesOfParts>
  <Company>MIT CSAIL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Gordon</dc:creator>
  <cp:lastModifiedBy>Michael Gordon</cp:lastModifiedBy>
  <cp:lastPrinted>2010-11-20T01:26:51Z</cp:lastPrinted>
  <dcterms:created xsi:type="dcterms:W3CDTF">2008-11-13T02:45:42Z</dcterms:created>
  <dcterms:modified xsi:type="dcterms:W3CDTF">2010-11-20T01:27:21Z</dcterms:modified>
</cp:coreProperties>
</file>